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DEPARTAMENTO\GRAL DEPARTAMENTO\DIRECCION\TRANSPARENCIA\BUZÓN COMUNICACIÓN\INFORMACIÓN BUZÓN\2022\"/>
    </mc:Choice>
  </mc:AlternateContent>
  <bookViews>
    <workbookView xWindow="0" yWindow="0" windowWidth="5130" windowHeight="7770" tabRatio="758"/>
  </bookViews>
  <sheets>
    <sheet name="Índice" sheetId="1" r:id="rId1"/>
    <sheet name="Número_consultas_comunicación" sheetId="3" r:id="rId2"/>
    <sheet name="Cuánto_nos_preguntan" sheetId="4" r:id="rId3"/>
    <sheet name="Cómo_nos_preguntan" sheetId="5" r:id="rId4"/>
    <sheet name="Quién_nos_pregunta" sheetId="6" r:id="rId5"/>
    <sheet name="Cómo_tramitamos" sheetId="7" r:id="rId6"/>
    <sheet name="Cómo_resolvemos" sheetId="8" r:id="rId7"/>
    <sheet name="Por_qué_inadmitimos" sheetId="9" r:id="rId8"/>
    <sheet name="Cómo_concedemos_el_acceso" sheetId="10" r:id="rId9"/>
    <sheet name="Por_qué_denegamos" sheetId="11" r:id="rId10"/>
    <sheet name="A_quién_preguntan" sheetId="12" r:id="rId11"/>
    <sheet name="Materia_preguntan" sheetId="14" r:id="rId12"/>
    <sheet name="Perspectiva_de_género" sheetId="15" r:id="rId13"/>
  </sheet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C6" i="15" l="1"/>
  <c r="C5" i="15"/>
  <c r="C4" i="15"/>
  <c r="C29" i="14"/>
  <c r="C16" i="12"/>
  <c r="C15" i="12"/>
  <c r="C19" i="12"/>
  <c r="C11" i="12"/>
  <c r="C9" i="12"/>
  <c r="C8" i="12"/>
  <c r="C6" i="12"/>
  <c r="C14" i="8"/>
  <c r="C13" i="8"/>
  <c r="C10" i="7"/>
  <c r="C8" i="7"/>
  <c r="C7" i="7"/>
  <c r="E8" i="6"/>
  <c r="E7" i="6"/>
  <c r="E6" i="6"/>
  <c r="E5" i="6"/>
  <c r="E4" i="6"/>
  <c r="E3" i="6"/>
  <c r="D8" i="6"/>
  <c r="D7" i="6"/>
  <c r="D6" i="6"/>
  <c r="D5" i="6"/>
  <c r="C7" i="6"/>
  <c r="D54" i="4"/>
  <c r="D52" i="4"/>
  <c r="D53" i="4" s="1"/>
  <c r="C12" i="12" l="1"/>
  <c r="C3" i="12"/>
  <c r="C12" i="8"/>
  <c r="D21" i="8" l="1"/>
  <c r="D20" i="8"/>
  <c r="D49" i="4"/>
  <c r="D50" i="4" s="1"/>
  <c r="D51" i="4" s="1"/>
  <c r="O8" i="3"/>
  <c r="O7" i="3"/>
  <c r="D30" i="14" l="1"/>
  <c r="C30" i="14"/>
  <c r="C21" i="12"/>
  <c r="C13" i="12"/>
  <c r="C5" i="12"/>
  <c r="C15" i="7"/>
  <c r="C16" i="7" s="1"/>
  <c r="O4" i="3" l="1"/>
  <c r="C7" i="15" l="1"/>
  <c r="D6" i="15" l="1"/>
  <c r="D4" i="15"/>
  <c r="D5" i="15"/>
  <c r="D19" i="12" l="1"/>
  <c r="D20" i="12"/>
  <c r="D18" i="12"/>
  <c r="D11" i="12"/>
  <c r="D14" i="12"/>
  <c r="D6" i="12"/>
  <c r="D3" i="12"/>
  <c r="D7" i="12"/>
  <c r="D15" i="12"/>
  <c r="D8" i="12"/>
  <c r="D16" i="12"/>
  <c r="D12" i="12"/>
  <c r="D9" i="12"/>
  <c r="D17" i="12"/>
  <c r="D4" i="12"/>
  <c r="D10" i="12"/>
  <c r="D5" i="12"/>
  <c r="D13" i="12"/>
  <c r="D13" i="8" l="1"/>
  <c r="C15" i="8"/>
  <c r="D39" i="8"/>
  <c r="D38" i="8"/>
  <c r="D33" i="8"/>
  <c r="D32" i="8"/>
  <c r="D27" i="8"/>
  <c r="D26" i="8"/>
  <c r="D14" i="8"/>
  <c r="D4" i="6" l="1"/>
  <c r="C8" i="6" l="1"/>
  <c r="D7" i="4"/>
  <c r="D8" i="4" s="1"/>
  <c r="D9" i="4" s="1"/>
  <c r="D10" i="4" s="1"/>
  <c r="D11" i="4" s="1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D26" i="4" s="1"/>
  <c r="D27" i="4" s="1"/>
  <c r="D28" i="4" s="1"/>
  <c r="D29" i="4" s="1"/>
  <c r="D30" i="4" s="1"/>
  <c r="D31" i="4" s="1"/>
  <c r="D32" i="4" s="1"/>
  <c r="D33" i="4" s="1"/>
  <c r="D34" i="4" s="1"/>
  <c r="D35" i="4" s="1"/>
  <c r="D36" i="4" s="1"/>
  <c r="D37" i="4" s="1"/>
  <c r="D38" i="4" s="1"/>
  <c r="D39" i="4" s="1"/>
  <c r="D40" i="4" s="1"/>
  <c r="D41" i="4" s="1"/>
  <c r="D42" i="4" s="1"/>
  <c r="D43" i="4" s="1"/>
  <c r="D44" i="4" s="1"/>
  <c r="D45" i="4" s="1"/>
  <c r="D46" i="4" s="1"/>
  <c r="D47" i="4" s="1"/>
  <c r="D48" i="4" s="1"/>
  <c r="D6" i="4"/>
  <c r="D4" i="4"/>
  <c r="D5" i="4" s="1"/>
  <c r="O6" i="3"/>
  <c r="O9" i="3" s="1"/>
  <c r="O5" i="3" l="1"/>
  <c r="C3" i="5" l="1"/>
  <c r="C5" i="5" s="1"/>
  <c r="C6" i="11"/>
  <c r="C7" i="8"/>
</calcChain>
</file>

<file path=xl/sharedStrings.xml><?xml version="1.0" encoding="utf-8"?>
<sst xmlns="http://schemas.openxmlformats.org/spreadsheetml/2006/main" count="200" uniqueCount="150">
  <si>
    <t>¿Cuánto nos preguntan?</t>
  </si>
  <si>
    <t>¿Cómo nos preguntan?</t>
  </si>
  <si>
    <t>¿Quién nos pregunta?</t>
  </si>
  <si>
    <t>¿Cómo tramitamos?</t>
  </si>
  <si>
    <t>¿Cómo resolvemos?</t>
  </si>
  <si>
    <t>¿Por qué se inadminten solicitudes?</t>
  </si>
  <si>
    <t>¿Cómo concedemos el acceso?</t>
  </si>
  <si>
    <t>¿Por qué, en ocasiones, se deniega el acceso?</t>
  </si>
  <si>
    <t>¿A quién preguntan?</t>
  </si>
  <si>
    <t>Perspectiva de género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</si>
  <si>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</si>
  <si>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</si>
  <si>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</si>
  <si>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</si>
  <si>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</si>
  <si>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</si>
  <si>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</si>
  <si>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</si>
  <si>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</si>
  <si>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</si>
  <si>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</si>
  <si>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</si>
  <si>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</si>
  <si>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2018</t>
  </si>
  <si>
    <t>2020</t>
  </si>
  <si>
    <t>MES</t>
  </si>
  <si>
    <t>Nº solicitudes</t>
  </si>
  <si>
    <t>Acumulado</t>
  </si>
  <si>
    <t>Tipo de presentación de solicitudes de acceso</t>
  </si>
  <si>
    <t>Número de solicitudes</t>
  </si>
  <si>
    <t>Porcentaje sobre el total</t>
  </si>
  <si>
    <t xml:space="preserve">Acceso electrónico </t>
  </si>
  <si>
    <t>Acceso en papel</t>
  </si>
  <si>
    <t>Total</t>
  </si>
  <si>
    <t>Año</t>
  </si>
  <si>
    <t>Solicitudes</t>
  </si>
  <si>
    <t>Solicitantes Totales</t>
  </si>
  <si>
    <t>Solicitantes Nuevos</t>
  </si>
  <si>
    <t>Núm. de solicitudes</t>
  </si>
  <si>
    <t>Porcentaje sobre total</t>
  </si>
  <si>
    <t>Total solicitudes derecho de acceso</t>
  </si>
  <si>
    <t>Tipos de resolución</t>
  </si>
  <si>
    <t>Porcentaje</t>
  </si>
  <si>
    <t>Concesión</t>
  </si>
  <si>
    <t>Inadmisión</t>
  </si>
  <si>
    <t>Denegación</t>
  </si>
  <si>
    <t>Desistimiento y otras formas de finalización</t>
  </si>
  <si>
    <t>Total expedientes finalizados</t>
  </si>
  <si>
    <t>¿Por qué se inadmiten solicitudes?</t>
  </si>
  <si>
    <t>Inadmisiones por causa (Nota 1)</t>
  </si>
  <si>
    <t>Número</t>
  </si>
  <si>
    <t>Art. 18.1</t>
  </si>
  <si>
    <t>Art. 18.1 a</t>
  </si>
  <si>
    <t>Art. 18.1 b</t>
  </si>
  <si>
    <t>Art. 18.1 c</t>
  </si>
  <si>
    <t>Art. 18.1 d</t>
  </si>
  <si>
    <t>Art. 18.1 e</t>
  </si>
  <si>
    <t>D.A 1ª 1</t>
  </si>
  <si>
    <t>D.A.1ª 2</t>
  </si>
  <si>
    <t>Otros</t>
  </si>
  <si>
    <t>Nota 1:</t>
  </si>
  <si>
    <t>Tipo de concesión</t>
  </si>
  <si>
    <t>Concesión parcial Art. 14.1</t>
  </si>
  <si>
    <t>Concesión parcial Art. 18.1</t>
  </si>
  <si>
    <t>Concesión parcial art. 15</t>
  </si>
  <si>
    <t>Denegaciones por artículo</t>
  </si>
  <si>
    <t>Art. 14.1</t>
  </si>
  <si>
    <t>Art. 15</t>
  </si>
  <si>
    <t>Art. 19.4</t>
  </si>
  <si>
    <t>Nota</t>
  </si>
  <si>
    <t>Unidad de Información de Transparencia</t>
  </si>
  <si>
    <t>Nº Solicitudes</t>
  </si>
  <si>
    <t xml:space="preserve">Total </t>
  </si>
  <si>
    <t>Totales</t>
  </si>
  <si>
    <t>Materias de Publicidad Activa</t>
  </si>
  <si>
    <t>Nº Solicitudes clasificadas</t>
  </si>
  <si>
    <t>1.1.1 Funciones.</t>
  </si>
  <si>
    <t>1.2.1 Estructura organizativa.</t>
  </si>
  <si>
    <t>1.2.2 Perfiles profesionales altos cargos y máximos responsables</t>
  </si>
  <si>
    <t>1.3.1 Planes y programas anuales y plurianuales.</t>
  </si>
  <si>
    <t>2.1 Directrices, instrucciones, circulares.</t>
  </si>
  <si>
    <t>2.2 Resoluciones expedientes</t>
  </si>
  <si>
    <t>2.3 Respuestas a consultas planteadas por particulares u otros órganos.</t>
  </si>
  <si>
    <t>2.4 Proyectos normativos</t>
  </si>
  <si>
    <t>2.5 Informes técnicos</t>
  </si>
  <si>
    <t>2.6 Otra documentación</t>
  </si>
  <si>
    <t>3.1.1 Contratos y adjudicación</t>
  </si>
  <si>
    <t>3.1.2 Contratos menores</t>
  </si>
  <si>
    <t>3.2.1 Convenios de colaboración</t>
  </si>
  <si>
    <t>3.2.2 Encomiendas de gestión</t>
  </si>
  <si>
    <t>3.3.1 Subvenciones y ayudas públicas concedidas</t>
  </si>
  <si>
    <t>3.4.1 Presupuestos</t>
  </si>
  <si>
    <t>3.4.2 Gastos concretos</t>
  </si>
  <si>
    <t>3.4.3 Sistemas de control financiero y contable</t>
  </si>
  <si>
    <t>3.5.1 Retribuciones altos cargos y máximos responsables</t>
  </si>
  <si>
    <t>3.5.2 Buen gobierno</t>
  </si>
  <si>
    <t>3.5.3 Relaciones de puestos de trabajo</t>
  </si>
  <si>
    <t>3.5.4 Retribuciones empleados públicos</t>
  </si>
  <si>
    <t>3.5.5 Resoluciones de autorización o reconocimiento de compatibilidad que afecten a empleados públicos</t>
  </si>
  <si>
    <t>3.6.1 Estadísticas actividad</t>
  </si>
  <si>
    <t>3.7.1 Bienes inmuebles y derechos reales</t>
  </si>
  <si>
    <t>Distribución de solicitudes clasificadas</t>
  </si>
  <si>
    <t>Hombres</t>
  </si>
  <si>
    <t>Mujeres</t>
  </si>
  <si>
    <t>Personas jurídicas</t>
  </si>
  <si>
    <t>Consultas</t>
  </si>
  <si>
    <t>Estado de tramitación solicitudes</t>
  </si>
  <si>
    <t xml:space="preserve">Nº de solicitudes recibidas </t>
  </si>
  <si>
    <t xml:space="preserve">Nº de solicitudes tramitadas </t>
  </si>
  <si>
    <t>Solicitudes tramitadas</t>
  </si>
  <si>
    <t>Resultados de la tramitación</t>
  </si>
  <si>
    <t>Nº de solicitudes admitidas</t>
  </si>
  <si>
    <t>Nº de solicitudes archivadas</t>
  </si>
  <si>
    <t>Nº de Resoluciones que conceden la información</t>
  </si>
  <si>
    <t>De ellas: acceso parcial</t>
  </si>
  <si>
    <t>De ellas: acceso total</t>
  </si>
  <si>
    <t>2018*</t>
  </si>
  <si>
    <t xml:space="preserve">* A partir de marzo </t>
  </si>
  <si>
    <t xml:space="preserve">Número de consultas a comunicación@segipsa.es: </t>
  </si>
  <si>
    <t>Número consultas comunicación</t>
  </si>
  <si>
    <t>¿Sobre qué materia nos preguntan?</t>
  </si>
  <si>
    <t>Resoluciones se concede la información año 2018</t>
  </si>
  <si>
    <t>Resoluciones se concede la información año 2019</t>
  </si>
  <si>
    <t>Resoluciones se concede la información año 2020</t>
  </si>
  <si>
    <t xml:space="preserve">Tipos de resolución </t>
  </si>
  <si>
    <t>Presidencia</t>
  </si>
  <si>
    <t>Unidad de Auditoria Interna</t>
  </si>
  <si>
    <t>Asesoría Jurídica</t>
  </si>
  <si>
    <t>Financiero</t>
  </si>
  <si>
    <t>Contratación</t>
  </si>
  <si>
    <t>Recursos Humanos</t>
  </si>
  <si>
    <t>Tecnología</t>
  </si>
  <si>
    <t xml:space="preserve">Servicios Generales </t>
  </si>
  <si>
    <t>Proyectos y Obras</t>
  </si>
  <si>
    <t>Administración de Inmuebles</t>
  </si>
  <si>
    <t>Tasaciones</t>
  </si>
  <si>
    <t>Inventarios y Regularización de Bienes</t>
  </si>
  <si>
    <t>CADA</t>
  </si>
  <si>
    <t>Comercialización de Inmuebles</t>
  </si>
  <si>
    <t>Relaciones Institucionales</t>
  </si>
  <si>
    <t>Responsabilidad Social Corporativa</t>
  </si>
  <si>
    <t>Gestión Catastral y Relaciones con Corporaciones Locales</t>
  </si>
  <si>
    <t>Medioambiente</t>
  </si>
  <si>
    <t xml:space="preserve">4 Otra información </t>
  </si>
  <si>
    <t>Resoluciones se concede la información año 2021</t>
  </si>
  <si>
    <t>Datos del Portal de la Transparencia
a 30 junio 2022</t>
  </si>
  <si>
    <t>Nº de solicitudes pendientes a 31/12/2021</t>
  </si>
  <si>
    <t>Nº de solicitudes pendientes 30/06/2022</t>
  </si>
  <si>
    <t>Resoluciones se concede la información a 30 junio 2022</t>
  </si>
  <si>
    <t>* A partir de marzo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</si>
</sst>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\ #,##0.00&quot;   &quot;;\-#,##0.00&quot;   &quot;;\-00&quot;   &quot;;\ @\ "/>
    <numFmt numFmtId="165" formatCode="\ 0&quot;   &quot;;\-0&quot;   &quot;;\-00&quot;   &quot;;\ @\ "/>
    <numFmt numFmtId="166" formatCode="#,##0.00%"/>
    <numFmt numFmtId="167" formatCode="\ #,##0&quot;   &quot;;\-#,##0&quot;   &quot;;\-00&quot;   &quot;;\ @\ "/>
    <numFmt numFmtId="168" formatCode="[$-C0A]mmm\-yy;@"/>
    <numFmt numFmtId="169" formatCode="_-* #,##0\ _€_-;\-* #,##0\ _€_-;_-* &quot;-&quot;??\ _€_-;_-@_-"/>
  </numFmts>
  <fonts count="46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FFFFFF"/>
      <name val="Calibri"/>
    </font>
    <font>
      <sz val="11"/>
      <color rgb="FF006100"/>
      <name val="Calibri"/>
    </font>
    <font>
      <b/>
      <sz val="11"/>
      <color rgb="FFFA7D00"/>
      <name val="Calibri"/>
    </font>
    <font>
      <b/>
      <sz val="11"/>
      <color rgb="FFFFFFFF"/>
      <name val="Calibri"/>
    </font>
    <font>
      <sz val="11"/>
      <color rgb="FFFA7D00"/>
      <name val="Calibri"/>
    </font>
    <font>
      <b/>
      <sz val="11"/>
      <color rgb="FF1F497D"/>
      <name val="Calibri"/>
    </font>
    <font>
      <sz val="11"/>
      <color rgb="FF3F3F76"/>
      <name val="Calibri"/>
    </font>
    <font>
      <u/>
      <sz val="11"/>
      <color rgb="FF0000FF"/>
      <name val="Calibri"/>
    </font>
    <font>
      <sz val="11"/>
      <color rgb="FF9C0006"/>
      <name val="Calibri"/>
    </font>
    <font>
      <sz val="11"/>
      <color rgb="FF9C6500"/>
      <name val="Calibri"/>
    </font>
    <font>
      <sz val="10"/>
      <color rgb="FF000000"/>
      <name val="Arial"/>
    </font>
    <font>
      <b/>
      <sz val="11"/>
      <color rgb="FF3F3F3F"/>
      <name val="Calibri"/>
    </font>
    <font>
      <sz val="11"/>
      <color rgb="FFFF0000"/>
      <name val="Calibri"/>
    </font>
    <font>
      <i/>
      <sz val="11"/>
      <color rgb="FF7F7F7F"/>
      <name val="Calibri"/>
    </font>
    <font>
      <b/>
      <sz val="18"/>
      <color rgb="FF1F497D"/>
      <name val="Cambria"/>
    </font>
    <font>
      <b/>
      <sz val="15"/>
      <color rgb="FF1F497D"/>
      <name val="Calibri"/>
    </font>
    <font>
      <b/>
      <sz val="13"/>
      <color rgb="FF1F497D"/>
      <name val="Calibri"/>
    </font>
    <font>
      <b/>
      <sz val="11"/>
      <color rgb="FF000000"/>
      <name val="Calibri"/>
    </font>
    <font>
      <b/>
      <sz val="18"/>
      <color rgb="FF000000"/>
      <name val="Calibri"/>
    </font>
    <font>
      <b/>
      <sz val="10"/>
      <color rgb="FFFFFFFF"/>
      <name val="Arial"/>
    </font>
    <font>
      <b/>
      <sz val="11"/>
      <color rgb="FFFFFFFF"/>
      <name val="Arial"/>
    </font>
    <font>
      <sz val="11"/>
      <color rgb="FF000000"/>
      <name val="Calibri"/>
    </font>
    <font>
      <b/>
      <sz val="16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</font>
    <font>
      <b/>
      <sz val="11"/>
      <color theme="0"/>
      <name val="Calibri"/>
      <family val="2"/>
    </font>
    <font>
      <b/>
      <sz val="11"/>
      <color rgb="FFFFFFFF"/>
      <name val="Calibri"/>
      <family val="2"/>
    </font>
    <font>
      <b/>
      <sz val="11"/>
      <name val="Calibri"/>
      <family val="2"/>
    </font>
    <font>
      <b/>
      <sz val="18"/>
      <name val="Calibri"/>
      <family val="2"/>
      <scheme val="minor"/>
    </font>
    <font>
      <sz val="11"/>
      <color rgb="FFFFFFFF"/>
      <name val="Calibri"/>
      <family val="2"/>
    </font>
    <font>
      <sz val="11"/>
      <color rgb="FF000000"/>
      <name val="Calibri"/>
      <family val="2"/>
    </font>
    <font>
      <b/>
      <sz val="1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0"/>
      <color rgb="FF0070C0"/>
      <name val="Calibri"/>
      <family val="2"/>
    </font>
    <font>
      <b/>
      <sz val="14"/>
      <name val="Calibri"/>
      <family val="2"/>
      <scheme val="minor"/>
    </font>
    <font>
      <sz val="10"/>
      <color rgb="FF333333"/>
      <name val="Arial"/>
      <family val="2"/>
    </font>
    <font>
      <b/>
      <u/>
      <sz val="14"/>
      <color rgb="FF0000FF"/>
      <name val="Century Gothic"/>
      <family val="2"/>
    </font>
  </fonts>
  <fills count="58">
    <fill>
      <patternFill patternType="none"/>
    </fill>
    <fill>
      <patternFill patternType="gray125"/>
    </fill>
    <fill>
      <patternFill patternType="solid">
        <fgColor rgb="FFDCE6F1"/>
        <bgColor rgb="FFDAEEF3"/>
      </patternFill>
    </fill>
    <fill>
      <patternFill patternType="solid">
        <fgColor rgb="FFF2DCDB"/>
        <bgColor rgb="FFE4DFEC"/>
      </patternFill>
    </fill>
    <fill>
      <patternFill patternType="solid">
        <fgColor rgb="FFEBF1DE"/>
        <bgColor rgb="FFF2F2F2"/>
      </patternFill>
    </fill>
    <fill>
      <patternFill patternType="solid">
        <fgColor rgb="FFE4DFEC"/>
        <bgColor rgb="FFDCE6F1"/>
      </patternFill>
    </fill>
    <fill>
      <patternFill patternType="solid">
        <fgColor rgb="FFDAEEF3"/>
        <bgColor rgb="FFDCE6F1"/>
      </patternFill>
    </fill>
    <fill>
      <patternFill patternType="solid">
        <fgColor rgb="FFFDE9D9"/>
        <bgColor rgb="FFF2DCDB"/>
      </patternFill>
    </fill>
    <fill>
      <patternFill patternType="solid">
        <fgColor rgb="FFB8CCE4"/>
        <bgColor rgb="FFC5D9F1"/>
      </patternFill>
    </fill>
    <fill>
      <patternFill patternType="solid">
        <fgColor rgb="FFE6B8B7"/>
        <bgColor rgb="FFFABF8F"/>
      </patternFill>
    </fill>
    <fill>
      <patternFill patternType="solid">
        <fgColor rgb="FFD8E4BC"/>
        <bgColor rgb="FFC6EFCE"/>
      </patternFill>
    </fill>
    <fill>
      <patternFill patternType="solid">
        <fgColor rgb="FFCCC0DA"/>
        <bgColor rgb="FFB8CCE4"/>
      </patternFill>
    </fill>
    <fill>
      <patternFill patternType="solid">
        <fgColor rgb="FFB7DEE8"/>
        <bgColor rgb="FFC5D9F1"/>
      </patternFill>
    </fill>
    <fill>
      <patternFill patternType="solid">
        <fgColor rgb="FFFCD5B4"/>
        <bgColor rgb="FFFFCC99"/>
      </patternFill>
    </fill>
    <fill>
      <patternFill patternType="solid">
        <fgColor rgb="FF95B3D7"/>
        <bgColor rgb="FF8DB4E2"/>
      </patternFill>
    </fill>
    <fill>
      <patternFill patternType="solid">
        <fgColor rgb="FFDA9694"/>
        <bgColor rgb="FFB1A0C7"/>
      </patternFill>
    </fill>
    <fill>
      <patternFill patternType="solid">
        <fgColor rgb="FFC4D79B"/>
        <bgColor rgb="FFD8E4BC"/>
      </patternFill>
    </fill>
    <fill>
      <patternFill patternType="solid">
        <fgColor rgb="FFB1A0C7"/>
        <bgColor rgb="FFA5A5A5"/>
      </patternFill>
    </fill>
    <fill>
      <patternFill patternType="solid">
        <fgColor rgb="FF92CDDC"/>
        <bgColor rgb="FF9CC2E6"/>
      </patternFill>
    </fill>
    <fill>
      <patternFill patternType="solid">
        <fgColor rgb="FFFABF8F"/>
        <bgColor rgb="FFFFCC99"/>
      </patternFill>
    </fill>
    <fill>
      <patternFill patternType="solid">
        <fgColor rgb="FFC6EFCE"/>
        <bgColor rgb="FFD8E4BC"/>
      </patternFill>
    </fill>
    <fill>
      <patternFill patternType="solid">
        <fgColor rgb="FFF2F2F2"/>
        <bgColor rgb="FFEBF1DE"/>
      </patternFill>
    </fill>
    <fill>
      <patternFill patternType="solid">
        <fgColor rgb="FFA5A5A5"/>
        <bgColor rgb="FFB2B2B2"/>
      </patternFill>
    </fill>
    <fill>
      <patternFill patternType="solid">
        <fgColor rgb="FF4F81BD"/>
        <bgColor rgb="FF4A7DBA"/>
      </patternFill>
    </fill>
    <fill>
      <patternFill patternType="solid">
        <fgColor rgb="FFC0504D"/>
        <bgColor rgb="FF9C6500"/>
      </patternFill>
    </fill>
    <fill>
      <patternFill patternType="solid">
        <fgColor rgb="FF9BBB59"/>
        <bgColor rgb="FFA5A5A5"/>
      </patternFill>
    </fill>
    <fill>
      <patternFill patternType="solid">
        <fgColor rgb="FF8064A2"/>
        <bgColor rgb="FF7F7F7F"/>
      </patternFill>
    </fill>
    <fill>
      <patternFill patternType="solid">
        <fgColor rgb="FF4BACC6"/>
        <bgColor rgb="FF538DD5"/>
      </patternFill>
    </fill>
    <fill>
      <patternFill patternType="solid">
        <fgColor rgb="FFF79646"/>
        <bgColor rgb="FFFB7D00"/>
      </patternFill>
    </fill>
    <fill>
      <patternFill patternType="solid">
        <fgColor rgb="FFFFCC99"/>
        <bgColor rgb="FFFABF8F"/>
      </patternFill>
    </fill>
    <fill>
      <patternFill patternType="solid">
        <fgColor rgb="FFFFC7CE"/>
        <bgColor rgb="FFFCD5B4"/>
      </patternFill>
    </fill>
    <fill>
      <patternFill patternType="solid">
        <fgColor rgb="FFFFEB9C"/>
        <bgColor rgb="FFFCD5B4"/>
      </patternFill>
    </fill>
    <fill>
      <patternFill patternType="solid">
        <fgColor rgb="FFFFFFCC"/>
        <bgColor rgb="FFEBF1DE"/>
      </patternFill>
    </fill>
    <fill>
      <patternFill patternType="solid">
        <fgColor rgb="FFFFFFFF"/>
        <bgColor rgb="FFF2F2F2"/>
      </patternFill>
    </fill>
    <fill>
      <patternFill patternType="solid">
        <fgColor rgb="FFC5D9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rgb="FF538DD5"/>
        <bgColor rgb="FF000000"/>
      </patternFill>
    </fill>
    <fill>
      <patternFill patternType="solid">
        <fgColor rgb="FFCCC0DA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2A65AC"/>
        <bgColor indexed="64"/>
      </patternFill>
    </fill>
    <fill>
      <patternFill patternType="solid">
        <fgColor rgb="FF2A65AC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theme="4" tint="0.79998168889431442"/>
      </patternFill>
    </fill>
    <fill>
      <patternFill patternType="solid">
        <fgColor theme="4"/>
        <bgColor indexed="9"/>
      </patternFill>
    </fill>
    <fill>
      <patternFill patternType="solid">
        <fgColor theme="3" tint="0.79998168889431442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7" tint="0.59999389629810485"/>
        <bgColor indexed="9"/>
      </patternFill>
    </fill>
    <fill>
      <patternFill patternType="solid">
        <fgColor theme="4"/>
        <bgColor indexed="64"/>
      </patternFill>
    </fill>
    <fill>
      <patternFill patternType="solid">
        <fgColor rgb="FF4F81BD"/>
        <bgColor rgb="FF000000"/>
      </patternFill>
    </fill>
    <fill>
      <patternFill patternType="solid">
        <fgColor theme="7" tint="0.59999389629810485"/>
        <bgColor rgb="FF000000"/>
      </patternFill>
    </fill>
    <fill>
      <patternFill patternType="solid">
        <fgColor rgb="FFCCC0DA"/>
        <bgColor indexed="64"/>
      </patternFill>
    </fill>
    <fill>
      <patternFill patternType="solid">
        <fgColor theme="4" tint="-0.249977111117893"/>
        <bgColor rgb="FF000000"/>
      </patternFill>
    </fill>
  </fills>
  <borders count="54">
    <border>
      <left/>
      <right/>
      <top/>
      <bottom/>
      <diagonal/>
    </border>
    <border>
      <left style="hair">
        <color rgb="FF7F7F7F"/>
      </left>
      <right style="hair">
        <color rgb="FF7F7F7F"/>
      </right>
      <top style="hair">
        <color rgb="FF7F7F7F"/>
      </top>
      <bottom style="hair">
        <color rgb="FF7F7F7F"/>
      </bottom>
      <diagonal/>
    </border>
    <border>
      <left style="hair">
        <color rgb="FF3F3F3F"/>
      </left>
      <right style="hair">
        <color rgb="FF3F3F3F"/>
      </right>
      <top style="hair">
        <color rgb="FF3F3F3F"/>
      </top>
      <bottom style="hair">
        <color rgb="FF3F3F3F"/>
      </bottom>
      <diagonal/>
    </border>
    <border>
      <left/>
      <right/>
      <top/>
      <bottom style="hair">
        <color rgb="FFFB7D00"/>
      </bottom>
      <diagonal/>
    </border>
    <border>
      <left style="hair">
        <color rgb="FFB2B2B2"/>
      </left>
      <right style="hair">
        <color rgb="FFB2B2B2"/>
      </right>
      <top style="hair">
        <color rgb="FFB2B2B2"/>
      </top>
      <bottom style="hair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9CC2E6"/>
      </bottom>
      <diagonal/>
    </border>
    <border>
      <left/>
      <right/>
      <top/>
      <bottom style="medium">
        <color rgb="FF95B3D7"/>
      </bottom>
      <diagonal/>
    </border>
    <border>
      <left/>
      <right/>
      <top style="hair">
        <color rgb="FF4F81BD"/>
      </top>
      <bottom style="hair">
        <color rgb="FF4F81BD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rgb="FF8DB4E2"/>
      </left>
      <right style="medium">
        <color rgb="FF8DB4E2"/>
      </right>
      <top style="medium">
        <color rgb="FF8DB4E2"/>
      </top>
      <bottom style="medium">
        <color rgb="FF8DB4E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theme="3" tint="0.59999389629810485"/>
      </bottom>
      <diagonal/>
    </border>
    <border>
      <left style="thin">
        <color indexed="64"/>
      </left>
      <right style="medium">
        <color rgb="FF8DB4E2"/>
      </right>
      <top style="medium">
        <color rgb="FF8DB4E2"/>
      </top>
      <bottom style="medium">
        <color rgb="FF8DB4E2"/>
      </bottom>
      <diagonal/>
    </border>
    <border>
      <left style="medium">
        <color rgb="FF8DB4E2"/>
      </left>
      <right style="thin">
        <color indexed="64"/>
      </right>
      <top style="medium">
        <color rgb="FF8DB4E2"/>
      </top>
      <bottom style="medium">
        <color rgb="FF8DB4E2"/>
      </bottom>
      <diagonal/>
    </border>
    <border>
      <left/>
      <right style="thin">
        <color rgb="FF8DB4E2"/>
      </right>
      <top/>
      <bottom style="medium">
        <color rgb="FF8DB4E2"/>
      </bottom>
      <diagonal/>
    </border>
    <border>
      <left style="thin">
        <color rgb="FF8DB4E2"/>
      </left>
      <right style="thin">
        <color rgb="FF8DB4E2"/>
      </right>
      <top/>
      <bottom style="medium">
        <color rgb="FF8DB4E2"/>
      </bottom>
      <diagonal/>
    </border>
    <border>
      <left style="thin">
        <color rgb="FF8DB4E2"/>
      </left>
      <right/>
      <top/>
      <bottom style="medium">
        <color rgb="FF8DB4E2"/>
      </bottom>
      <diagonal/>
    </border>
    <border>
      <left/>
      <right style="thin">
        <color rgb="FF8DB4E2"/>
      </right>
      <top/>
      <bottom style="thin">
        <color rgb="FF8DB4E2"/>
      </bottom>
      <diagonal/>
    </border>
    <border>
      <left style="thin">
        <color rgb="FF8DB4E2"/>
      </left>
      <right style="thin">
        <color rgb="FF8DB4E2"/>
      </right>
      <top/>
      <bottom style="thin">
        <color rgb="FF8DB4E2"/>
      </bottom>
      <diagonal/>
    </border>
    <border>
      <left style="thin">
        <color rgb="FF8DB4E2"/>
      </left>
      <right/>
      <top/>
      <bottom style="thin">
        <color rgb="FF8DB4E2"/>
      </bottom>
      <diagonal/>
    </border>
    <border>
      <left/>
      <right style="thin">
        <color rgb="FF8DB4E2"/>
      </right>
      <top style="thin">
        <color rgb="FF8DB4E2"/>
      </top>
      <bottom style="thin">
        <color rgb="FF8DB4E2"/>
      </bottom>
      <diagonal/>
    </border>
    <border>
      <left style="thin">
        <color rgb="FF8DB4E2"/>
      </left>
      <right style="thin">
        <color rgb="FF8DB4E2"/>
      </right>
      <top style="thin">
        <color rgb="FF8DB4E2"/>
      </top>
      <bottom style="thin">
        <color rgb="FF8DB4E2"/>
      </bottom>
      <diagonal/>
    </border>
    <border>
      <left style="thin">
        <color rgb="FF8DB4E2"/>
      </left>
      <right/>
      <top style="thin">
        <color rgb="FF8DB4E2"/>
      </top>
      <bottom style="thin">
        <color rgb="FF8DB4E2"/>
      </bottom>
      <diagonal/>
    </border>
    <border>
      <left/>
      <right style="thin">
        <color rgb="FF8DB4E2"/>
      </right>
      <top style="thin">
        <color rgb="FF8DB4E2"/>
      </top>
      <bottom/>
      <diagonal/>
    </border>
    <border>
      <left style="thin">
        <color rgb="FF8DB4E2"/>
      </left>
      <right/>
      <top style="thin">
        <color rgb="FF8DB4E2"/>
      </top>
      <bottom/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auto="1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/>
      <diagonal/>
    </border>
    <border>
      <left/>
      <right style="thin">
        <color rgb="FF2A65AC"/>
      </right>
      <top/>
      <bottom style="thin">
        <color rgb="FF2A65AC"/>
      </bottom>
      <diagonal/>
    </border>
    <border>
      <left style="thin">
        <color rgb="FF2A65AC"/>
      </left>
      <right style="thin">
        <color rgb="FF2A65AC"/>
      </right>
      <top/>
      <bottom style="thin">
        <color rgb="FF2A65AC"/>
      </bottom>
      <diagonal/>
    </border>
    <border>
      <left style="thin">
        <color rgb="FF2A65AC"/>
      </left>
      <right/>
      <top/>
      <bottom style="thin">
        <color rgb="FF2A65AC"/>
      </bottom>
      <diagonal/>
    </border>
    <border>
      <left/>
      <right style="thin">
        <color rgb="FF2A65AC"/>
      </right>
      <top style="thin">
        <color rgb="FF2A65AC"/>
      </top>
      <bottom style="thin">
        <color rgb="FF2A65AC"/>
      </bottom>
      <diagonal/>
    </border>
    <border>
      <left style="thin">
        <color rgb="FF2A65AC"/>
      </left>
      <right style="thin">
        <color rgb="FF2A65AC"/>
      </right>
      <top style="thin">
        <color rgb="FF2A65AC"/>
      </top>
      <bottom style="thin">
        <color rgb="FF2A65AC"/>
      </bottom>
      <diagonal/>
    </border>
    <border>
      <left style="thin">
        <color rgb="FF2A65AC"/>
      </left>
      <right/>
      <top style="thin">
        <color rgb="FF2A65AC"/>
      </top>
      <bottom style="thin">
        <color rgb="FF2A65AC"/>
      </bottom>
      <diagonal/>
    </border>
    <border>
      <left/>
      <right style="thin">
        <color rgb="FF2A65AC"/>
      </right>
      <top style="thin">
        <color rgb="FF2A65AC"/>
      </top>
      <bottom/>
      <diagonal/>
    </border>
    <border>
      <left style="thin">
        <color rgb="FF2A65AC"/>
      </left>
      <right style="thin">
        <color rgb="FF2A65AC"/>
      </right>
      <top style="thin">
        <color rgb="FF2A65AC"/>
      </top>
      <bottom/>
      <diagonal/>
    </border>
    <border>
      <left style="thin">
        <color rgb="FF2A65AC"/>
      </left>
      <right/>
      <top style="thin">
        <color rgb="FF2A65AC"/>
      </top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/>
      <top/>
      <bottom/>
      <diagonal/>
    </border>
    <border>
      <left style="medium">
        <color theme="3" tint="0.59999389629810485"/>
      </left>
      <right style="medium">
        <color theme="3" tint="0.59999389629810485"/>
      </right>
      <top style="medium">
        <color theme="3" tint="0.59999389629810485"/>
      </top>
      <bottom style="medium">
        <color theme="3" tint="0.59999389629810485"/>
      </bottom>
      <diagonal/>
    </border>
    <border>
      <left style="medium">
        <color theme="3" tint="0.59999389629810485"/>
      </left>
      <right style="medium">
        <color theme="3" tint="0.59999389629810485"/>
      </right>
      <top style="medium">
        <color theme="3" tint="0.59999389629810485"/>
      </top>
      <bottom style="thin">
        <color theme="4" tint="0.3999755851924192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4"/>
      </right>
      <top style="thin">
        <color indexed="6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indexed="64"/>
      </top>
      <bottom style="thin">
        <color theme="4"/>
      </bottom>
      <diagonal/>
    </border>
    <border>
      <left style="thin">
        <color indexed="6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theme="4"/>
      </right>
      <top/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95B3D7"/>
      </bottom>
      <diagonal/>
    </border>
    <border>
      <left style="thin">
        <color indexed="64"/>
      </left>
      <right style="thin">
        <color indexed="64"/>
      </right>
      <top style="medium">
        <color rgb="FF8DB4E2"/>
      </top>
      <bottom style="thin">
        <color indexed="64"/>
      </bottom>
      <diagonal/>
    </border>
    <border>
      <left style="medium">
        <color rgb="FF8DB4E2"/>
      </left>
      <right style="medium">
        <color rgb="FF8DB4E2"/>
      </right>
      <top style="medium">
        <color rgb="FF8DB4E2"/>
      </top>
      <bottom style="thin">
        <color indexed="64"/>
      </bottom>
      <diagonal/>
    </border>
  </borders>
  <cellStyleXfs count="49">
    <xf numFmtId="0" fontId="0" fillId="0" borderId="0"/>
    <xf numFmtId="0" fontId="23" fillId="2" borderId="0" applyBorder="0" applyProtection="0"/>
    <xf numFmtId="0" fontId="23" fillId="3" borderId="0" applyBorder="0" applyProtection="0"/>
    <xf numFmtId="0" fontId="23" fillId="4" borderId="0" applyBorder="0" applyProtection="0"/>
    <xf numFmtId="0" fontId="23" fillId="5" borderId="0" applyBorder="0" applyProtection="0"/>
    <xf numFmtId="0" fontId="23" fillId="6" borderId="0" applyBorder="0" applyProtection="0"/>
    <xf numFmtId="0" fontId="23" fillId="7" borderId="0" applyBorder="0" applyProtection="0"/>
    <xf numFmtId="0" fontId="23" fillId="8" borderId="0" applyBorder="0" applyProtection="0"/>
    <xf numFmtId="0" fontId="23" fillId="9" borderId="0" applyBorder="0" applyProtection="0"/>
    <xf numFmtId="0" fontId="23" fillId="10" borderId="0" applyBorder="0" applyProtection="0"/>
    <xf numFmtId="0" fontId="23" fillId="11" borderId="0" applyBorder="0" applyProtection="0"/>
    <xf numFmtId="0" fontId="23" fillId="12" borderId="0" applyBorder="0" applyProtection="0"/>
    <xf numFmtId="0" fontId="23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2" fillId="16" borderId="0" applyBorder="0" applyProtection="0"/>
    <xf numFmtId="0" fontId="2" fillId="17" borderId="0" applyBorder="0" applyProtection="0"/>
    <xf numFmtId="0" fontId="2" fillId="18" borderId="0" applyBorder="0" applyProtection="0"/>
    <xf numFmtId="0" fontId="2" fillId="19" borderId="0" applyBorder="0" applyProtection="0"/>
    <xf numFmtId="0" fontId="3" fillId="20" borderId="0" applyBorder="0" applyProtection="0"/>
    <xf numFmtId="0" fontId="4" fillId="21" borderId="1" applyProtection="0"/>
    <xf numFmtId="0" fontId="5" fillId="22" borderId="2" applyProtection="0"/>
    <xf numFmtId="0" fontId="6" fillId="0" borderId="3" applyProtection="0"/>
    <xf numFmtId="0" fontId="7" fillId="0" borderId="0" applyBorder="0" applyProtection="0"/>
    <xf numFmtId="0" fontId="2" fillId="23" borderId="0" applyBorder="0" applyProtection="0"/>
    <xf numFmtId="0" fontId="2" fillId="24" borderId="0" applyBorder="0" applyProtection="0"/>
    <xf numFmtId="0" fontId="2" fillId="25" borderId="0" applyBorder="0" applyProtection="0"/>
    <xf numFmtId="0" fontId="2" fillId="26" borderId="0" applyBorder="0" applyProtection="0"/>
    <xf numFmtId="0" fontId="2" fillId="27" borderId="0" applyBorder="0" applyProtection="0"/>
    <xf numFmtId="0" fontId="2" fillId="28" borderId="0" applyBorder="0" applyProtection="0"/>
    <xf numFmtId="0" fontId="8" fillId="29" borderId="1" applyProtection="0"/>
    <xf numFmtId="0" fontId="9" fillId="0" borderId="0" applyBorder="0" applyProtection="0"/>
    <xf numFmtId="0" fontId="9" fillId="0" borderId="0" applyBorder="0" applyProtection="0"/>
    <xf numFmtId="0" fontId="10" fillId="30" borderId="0" applyBorder="0" applyProtection="0"/>
    <xf numFmtId="164" fontId="23" fillId="0" borderId="0" applyBorder="0" applyProtection="0"/>
    <xf numFmtId="164" fontId="23" fillId="0" borderId="0" applyBorder="0" applyProtection="0"/>
    <xf numFmtId="0" fontId="11" fillId="31" borderId="0" applyBorder="0" applyProtection="0"/>
    <xf numFmtId="0" fontId="23" fillId="0" borderId="0" applyBorder="0" applyProtection="0"/>
    <xf numFmtId="0" fontId="12" fillId="0" borderId="0" applyBorder="0" applyProtection="0"/>
    <xf numFmtId="0" fontId="23" fillId="32" borderId="4" applyProtection="0"/>
    <xf numFmtId="9" fontId="23" fillId="0" borderId="0" applyBorder="0" applyProtection="0"/>
    <xf numFmtId="0" fontId="13" fillId="21" borderId="2" applyProtection="0"/>
    <xf numFmtId="0" fontId="14" fillId="0" borderId="0" applyBorder="0" applyProtection="0"/>
    <xf numFmtId="0" fontId="15" fillId="0" borderId="0" applyBorder="0" applyProtection="0"/>
    <xf numFmtId="0" fontId="16" fillId="0" borderId="0" applyBorder="0" applyProtection="0"/>
    <xf numFmtId="0" fontId="17" fillId="0" borderId="5" applyProtection="0"/>
    <xf numFmtId="0" fontId="18" fillId="0" borderId="6" applyProtection="0"/>
    <xf numFmtId="0" fontId="7" fillId="0" borderId="7" applyProtection="0"/>
    <xf numFmtId="0" fontId="19" fillId="0" borderId="8" applyProtection="0"/>
  </cellStyleXfs>
  <cellXfs count="183">
    <xf numFmtId="0" fontId="0" fillId="0" borderId="0" xfId="0"/>
    <xf numFmtId="0" fontId="0" fillId="33" borderId="0" xfId="37" applyFont="1" applyFill="1" applyAlignment="1" applyProtection="1"/>
    <xf numFmtId="0" fontId="9" fillId="0" borderId="0" xfId="31" applyFont="1"/>
    <xf numFmtId="0" fontId="9" fillId="33" borderId="0" xfId="31" applyFont="1" applyFill="1"/>
    <xf numFmtId="0" fontId="0" fillId="0" borderId="0" xfId="37" applyFont="1" applyAlignment="1" applyProtection="1"/>
    <xf numFmtId="0" fontId="12" fillId="0" borderId="0" xfId="38" applyFont="1" applyAlignment="1"/>
    <xf numFmtId="3" fontId="0" fillId="0" borderId="0" xfId="0" applyNumberFormat="1" applyAlignment="1">
      <alignment horizontal="center"/>
    </xf>
    <xf numFmtId="0" fontId="0" fillId="0" borderId="0" xfId="0"/>
    <xf numFmtId="3" fontId="0" fillId="0" borderId="0" xfId="0" applyNumberFormat="1"/>
    <xf numFmtId="1" fontId="0" fillId="0" borderId="0" xfId="0" applyNumberFormat="1"/>
    <xf numFmtId="0" fontId="0" fillId="0" borderId="0" xfId="0" applyAlignment="1"/>
    <xf numFmtId="0" fontId="0" fillId="0" borderId="0" xfId="0" applyAlignment="1">
      <alignment horizontal="right"/>
    </xf>
    <xf numFmtId="167" fontId="23" fillId="0" borderId="9" xfId="34" applyNumberFormat="1" applyBorder="1"/>
    <xf numFmtId="168" fontId="25" fillId="0" borderId="11" xfId="0" applyNumberFormat="1" applyFont="1" applyFill="1" applyBorder="1" applyAlignment="1">
      <alignment horizontal="center"/>
    </xf>
    <xf numFmtId="3" fontId="26" fillId="35" borderId="11" xfId="0" applyNumberFormat="1" applyFont="1" applyFill="1" applyBorder="1"/>
    <xf numFmtId="169" fontId="26" fillId="35" borderId="11" xfId="34" applyNumberFormat="1" applyFont="1" applyFill="1" applyBorder="1"/>
    <xf numFmtId="168" fontId="27" fillId="0" borderId="11" xfId="0" applyNumberFormat="1" applyFont="1" applyBorder="1" applyAlignment="1">
      <alignment horizontal="center"/>
    </xf>
    <xf numFmtId="168" fontId="25" fillId="37" borderId="11" xfId="0" applyNumberFormat="1" applyFont="1" applyFill="1" applyBorder="1" applyAlignment="1">
      <alignment horizontal="center"/>
    </xf>
    <xf numFmtId="3" fontId="0" fillId="0" borderId="11" xfId="0" applyNumberFormat="1" applyBorder="1" applyAlignment="1">
      <alignment horizontal="right"/>
    </xf>
    <xf numFmtId="168" fontId="0" fillId="0" borderId="0" xfId="0" applyNumberFormat="1" applyAlignment="1">
      <alignment horizontal="center"/>
    </xf>
    <xf numFmtId="0" fontId="28" fillId="38" borderId="11" xfId="0" applyFont="1" applyFill="1" applyBorder="1" applyAlignment="1">
      <alignment horizontal="left" vertical="center" indent="1"/>
    </xf>
    <xf numFmtId="0" fontId="28" fillId="38" borderId="11" xfId="0" applyFont="1" applyFill="1" applyBorder="1" applyAlignment="1">
      <alignment horizontal="center"/>
    </xf>
    <xf numFmtId="0" fontId="29" fillId="39" borderId="14" xfId="0" applyFont="1" applyFill="1" applyBorder="1" applyAlignment="1">
      <alignment horizontal="left" vertical="center" indent="1"/>
    </xf>
    <xf numFmtId="3" fontId="29" fillId="39" borderId="10" xfId="0" applyNumberFormat="1" applyFont="1" applyFill="1" applyBorder="1" applyAlignment="1">
      <alignment horizontal="right"/>
    </xf>
    <xf numFmtId="0" fontId="29" fillId="0" borderId="14" xfId="0" applyFont="1" applyFill="1" applyBorder="1" applyAlignment="1">
      <alignment horizontal="left" vertical="center" indent="1"/>
    </xf>
    <xf numFmtId="3" fontId="29" fillId="0" borderId="10" xfId="0" applyNumberFormat="1" applyFont="1" applyFill="1" applyBorder="1" applyAlignment="1">
      <alignment horizontal="right"/>
    </xf>
    <xf numFmtId="10" fontId="29" fillId="0" borderId="15" xfId="40" applyNumberFormat="1" applyFont="1" applyFill="1" applyBorder="1" applyAlignment="1">
      <alignment horizontal="right"/>
    </xf>
    <xf numFmtId="0" fontId="0" fillId="0" borderId="11" xfId="0" applyBorder="1" applyAlignment="1">
      <alignment horizontal="left" vertical="center" indent="1"/>
    </xf>
    <xf numFmtId="3" fontId="0" fillId="0" borderId="11" xfId="0" applyNumberFormat="1" applyBorder="1" applyAlignment="1">
      <alignment horizontal="right" vertical="center" indent="1"/>
    </xf>
    <xf numFmtId="0" fontId="34" fillId="40" borderId="16" xfId="0" applyFont="1" applyFill="1" applyBorder="1"/>
    <xf numFmtId="0" fontId="34" fillId="40" borderId="17" xfId="0" applyFont="1" applyFill="1" applyBorder="1"/>
    <xf numFmtId="0" fontId="34" fillId="40" borderId="18" xfId="0" applyFont="1" applyFill="1" applyBorder="1"/>
    <xf numFmtId="0" fontId="29" fillId="35" borderId="19" xfId="0" applyFont="1" applyFill="1" applyBorder="1" applyAlignment="1">
      <alignment horizontal="left"/>
    </xf>
    <xf numFmtId="169" fontId="29" fillId="35" borderId="20" xfId="34" applyNumberFormat="1" applyFont="1" applyFill="1" applyBorder="1" applyAlignment="1">
      <alignment vertical="center" wrapText="1"/>
    </xf>
    <xf numFmtId="0" fontId="29" fillId="34" borderId="22" xfId="0" applyFont="1" applyFill="1" applyBorder="1" applyAlignment="1">
      <alignment horizontal="left"/>
    </xf>
    <xf numFmtId="169" fontId="29" fillId="34" borderId="23" xfId="34" applyNumberFormat="1" applyFont="1" applyFill="1" applyBorder="1" applyAlignment="1">
      <alignment vertical="center" wrapText="1"/>
    </xf>
    <xf numFmtId="0" fontId="29" fillId="35" borderId="22" xfId="0" applyFont="1" applyFill="1" applyBorder="1" applyAlignment="1">
      <alignment horizontal="left"/>
    </xf>
    <xf numFmtId="169" fontId="29" fillId="35" borderId="23" xfId="34" applyNumberFormat="1" applyFont="1" applyFill="1" applyBorder="1" applyAlignment="1">
      <alignment vertical="center" wrapText="1"/>
    </xf>
    <xf numFmtId="0" fontId="32" fillId="41" borderId="25" xfId="0" applyFont="1" applyFill="1" applyBorder="1" applyAlignment="1">
      <alignment horizontal="left"/>
    </xf>
    <xf numFmtId="169" fontId="32" fillId="41" borderId="20" xfId="34" applyNumberFormat="1" applyFont="1" applyFill="1" applyBorder="1" applyAlignment="1">
      <alignment vertical="center" wrapText="1"/>
    </xf>
    <xf numFmtId="0" fontId="0" fillId="0" borderId="0" xfId="0" applyBorder="1"/>
    <xf numFmtId="0" fontId="28" fillId="38" borderId="27" xfId="0" applyFont="1" applyFill="1" applyBorder="1" applyAlignment="1">
      <alignment horizontal="left" vertical="center" indent="1"/>
    </xf>
    <xf numFmtId="0" fontId="28" fillId="38" borderId="27" xfId="0" applyFont="1" applyFill="1" applyBorder="1" applyAlignment="1">
      <alignment horizontal="center"/>
    </xf>
    <xf numFmtId="0" fontId="28" fillId="38" borderId="28" xfId="0" applyFont="1" applyFill="1" applyBorder="1" applyAlignment="1">
      <alignment horizontal="center"/>
    </xf>
    <xf numFmtId="0" fontId="0" fillId="42" borderId="27" xfId="0" applyFont="1" applyFill="1" applyBorder="1" applyAlignment="1">
      <alignment horizontal="left" indent="1"/>
    </xf>
    <xf numFmtId="3" fontId="0" fillId="42" borderId="27" xfId="34" applyNumberFormat="1" applyFont="1" applyFill="1" applyBorder="1" applyAlignment="1">
      <alignment horizontal="right" vertical="center"/>
    </xf>
    <xf numFmtId="10" fontId="0" fillId="42" borderId="28" xfId="40" applyNumberFormat="1" applyFont="1" applyFill="1" applyBorder="1" applyAlignment="1">
      <alignment horizontal="right"/>
    </xf>
    <xf numFmtId="0" fontId="0" fillId="0" borderId="27" xfId="0" applyFont="1" applyBorder="1" applyAlignment="1">
      <alignment horizontal="left" indent="1"/>
    </xf>
    <xf numFmtId="3" fontId="0" fillId="0" borderId="27" xfId="34" applyNumberFormat="1" applyFont="1" applyBorder="1" applyAlignment="1">
      <alignment horizontal="right" vertical="center"/>
    </xf>
    <xf numFmtId="0" fontId="0" fillId="43" borderId="29" xfId="0" applyFont="1" applyFill="1" applyBorder="1" applyAlignment="1">
      <alignment horizontal="left" indent="1"/>
    </xf>
    <xf numFmtId="3" fontId="0" fillId="43" borderId="29" xfId="34" applyNumberFormat="1" applyFont="1" applyFill="1" applyBorder="1" applyAlignment="1">
      <alignment horizontal="right" vertical="center"/>
    </xf>
    <xf numFmtId="0" fontId="27" fillId="44" borderId="11" xfId="0" applyFont="1" applyFill="1" applyBorder="1" applyAlignment="1"/>
    <xf numFmtId="3" fontId="27" fillId="44" borderId="11" xfId="0" applyNumberFormat="1" applyFont="1" applyFill="1" applyBorder="1"/>
    <xf numFmtId="9" fontId="27" fillId="44" borderId="11" xfId="40" applyFont="1" applyFill="1" applyBorder="1" applyAlignment="1">
      <alignment horizontal="right"/>
    </xf>
    <xf numFmtId="0" fontId="36" fillId="0" borderId="0" xfId="0" applyFont="1" applyBorder="1" applyAlignment="1"/>
    <xf numFmtId="0" fontId="37" fillId="0" borderId="30" xfId="0" applyFont="1" applyBorder="1"/>
    <xf numFmtId="0" fontId="37" fillId="0" borderId="31" xfId="0" applyFont="1" applyBorder="1" applyAlignment="1">
      <alignment horizontal="center"/>
    </xf>
    <xf numFmtId="0" fontId="37" fillId="0" borderId="32" xfId="0" applyFont="1" applyBorder="1" applyAlignment="1">
      <alignment horizontal="center"/>
    </xf>
    <xf numFmtId="0" fontId="38" fillId="0" borderId="33" xfId="0" applyFont="1" applyBorder="1"/>
    <xf numFmtId="169" fontId="38" fillId="0" borderId="34" xfId="34" applyNumberFormat="1" applyFont="1" applyBorder="1" applyAlignment="1">
      <alignment horizontal="right"/>
    </xf>
    <xf numFmtId="10" fontId="38" fillId="0" borderId="35" xfId="40" applyNumberFormat="1" applyFont="1" applyBorder="1" applyAlignment="1">
      <alignment horizontal="right"/>
    </xf>
    <xf numFmtId="0" fontId="39" fillId="44" borderId="36" xfId="0" applyFont="1" applyFill="1" applyBorder="1"/>
    <xf numFmtId="169" fontId="39" fillId="44" borderId="37" xfId="34" applyNumberFormat="1" applyFont="1" applyFill="1" applyBorder="1" applyAlignment="1">
      <alignment horizontal="right"/>
    </xf>
    <xf numFmtId="0" fontId="28" fillId="45" borderId="0" xfId="0" applyFont="1" applyFill="1"/>
    <xf numFmtId="0" fontId="0" fillId="0" borderId="30" xfId="0" applyBorder="1"/>
    <xf numFmtId="0" fontId="0" fillId="0" borderId="31" xfId="0" applyBorder="1" applyAlignment="1">
      <alignment horizontal="right" vertical="center"/>
    </xf>
    <xf numFmtId="0" fontId="0" fillId="0" borderId="32" xfId="0" applyBorder="1" applyAlignment="1">
      <alignment horizontal="center"/>
    </xf>
    <xf numFmtId="0" fontId="0" fillId="0" borderId="33" xfId="0" applyBorder="1"/>
    <xf numFmtId="3" fontId="0" fillId="0" borderId="34" xfId="34" applyNumberFormat="1" applyFont="1" applyBorder="1" applyAlignment="1">
      <alignment horizontal="right" vertical="center"/>
    </xf>
    <xf numFmtId="10" fontId="0" fillId="0" borderId="35" xfId="40" applyNumberFormat="1" applyFont="1" applyBorder="1" applyAlignment="1">
      <alignment horizontal="right"/>
    </xf>
    <xf numFmtId="0" fontId="27" fillId="44" borderId="36" xfId="0" applyFont="1" applyFill="1" applyBorder="1"/>
    <xf numFmtId="169" fontId="27" fillId="44" borderId="36" xfId="34" applyNumberFormat="1" applyFont="1" applyFill="1" applyBorder="1" applyAlignment="1">
      <alignment horizontal="right" vertical="center"/>
    </xf>
    <xf numFmtId="10" fontId="27" fillId="44" borderId="38" xfId="40" applyNumberFormat="1" applyFont="1" applyFill="1" applyBorder="1" applyAlignment="1">
      <alignment horizontal="right"/>
    </xf>
    <xf numFmtId="0" fontId="0" fillId="46" borderId="39" xfId="0" applyFont="1" applyFill="1" applyBorder="1"/>
    <xf numFmtId="169" fontId="0" fillId="46" borderId="40" xfId="34" applyNumberFormat="1" applyFont="1" applyFill="1" applyBorder="1" applyAlignment="1">
      <alignment horizontal="center"/>
    </xf>
    <xf numFmtId="10" fontId="0" fillId="46" borderId="41" xfId="40" applyNumberFormat="1" applyFont="1" applyFill="1" applyBorder="1" applyAlignment="1">
      <alignment horizontal="center"/>
    </xf>
    <xf numFmtId="0" fontId="0" fillId="47" borderId="11" xfId="0" applyFont="1" applyFill="1" applyBorder="1"/>
    <xf numFmtId="169" fontId="0" fillId="47" borderId="11" xfId="34" applyNumberFormat="1" applyFont="1" applyFill="1" applyBorder="1" applyAlignment="1">
      <alignment horizontal="right"/>
    </xf>
    <xf numFmtId="10" fontId="0" fillId="47" borderId="11" xfId="40" applyNumberFormat="1" applyFont="1" applyFill="1" applyBorder="1" applyAlignment="1">
      <alignment horizontal="right"/>
    </xf>
    <xf numFmtId="0" fontId="0" fillId="43" borderId="11" xfId="0" applyFont="1" applyFill="1" applyBorder="1"/>
    <xf numFmtId="169" fontId="0" fillId="43" borderId="11" xfId="34" applyNumberFormat="1" applyFont="1" applyFill="1" applyBorder="1" applyAlignment="1">
      <alignment horizontal="right"/>
    </xf>
    <xf numFmtId="0" fontId="0" fillId="42" borderId="11" xfId="0" applyFont="1" applyFill="1" applyBorder="1"/>
    <xf numFmtId="0" fontId="27" fillId="48" borderId="11" xfId="0" applyFont="1" applyFill="1" applyBorder="1"/>
    <xf numFmtId="169" fontId="27" fillId="48" borderId="11" xfId="34" applyNumberFormat="1" applyFont="1" applyFill="1" applyBorder="1" applyAlignment="1">
      <alignment horizontal="right"/>
    </xf>
    <xf numFmtId="10" fontId="27" fillId="48" borderId="11" xfId="40" applyNumberFormat="1" applyFont="1" applyFill="1" applyBorder="1" applyAlignment="1">
      <alignment horizontal="right"/>
    </xf>
    <xf numFmtId="49" fontId="28" fillId="49" borderId="42" xfId="0" applyNumberFormat="1" applyFont="1" applyFill="1" applyBorder="1" applyAlignment="1">
      <alignment horizontal="center" vertical="center"/>
    </xf>
    <xf numFmtId="49" fontId="38" fillId="37" borderId="42" xfId="0" applyNumberFormat="1" applyFont="1" applyFill="1" applyBorder="1" applyAlignment="1">
      <alignment horizontal="left" vertical="center"/>
    </xf>
    <xf numFmtId="3" fontId="38" fillId="37" borderId="42" xfId="0" applyNumberFormat="1" applyFont="1" applyFill="1" applyBorder="1" applyAlignment="1">
      <alignment horizontal="right" vertical="center"/>
    </xf>
    <xf numFmtId="166" fontId="38" fillId="37" borderId="42" xfId="0" applyNumberFormat="1" applyFont="1" applyFill="1" applyBorder="1" applyAlignment="1">
      <alignment horizontal="right"/>
    </xf>
    <xf numFmtId="49" fontId="38" fillId="50" borderId="42" xfId="0" applyNumberFormat="1" applyFont="1" applyFill="1" applyBorder="1" applyAlignment="1">
      <alignment horizontal="left" vertical="center"/>
    </xf>
    <xf numFmtId="3" fontId="38" fillId="50" borderId="42" xfId="0" applyNumberFormat="1" applyFont="1" applyFill="1" applyBorder="1" applyAlignment="1">
      <alignment horizontal="right" vertical="center"/>
    </xf>
    <xf numFmtId="166" fontId="38" fillId="50" borderId="42" xfId="0" applyNumberFormat="1" applyFont="1" applyFill="1" applyBorder="1" applyAlignment="1">
      <alignment horizontal="right"/>
    </xf>
    <xf numFmtId="49" fontId="38" fillId="51" borderId="42" xfId="0" applyNumberFormat="1" applyFont="1" applyFill="1" applyBorder="1" applyAlignment="1">
      <alignment horizontal="left" vertical="center"/>
    </xf>
    <xf numFmtId="3" fontId="38" fillId="51" borderId="42" xfId="0" applyNumberFormat="1" applyFont="1" applyFill="1" applyBorder="1" applyAlignment="1">
      <alignment horizontal="right" vertical="center"/>
    </xf>
    <xf numFmtId="166" fontId="38" fillId="51" borderId="42" xfId="0" applyNumberFormat="1" applyFont="1" applyFill="1" applyBorder="1" applyAlignment="1">
      <alignment horizontal="right"/>
    </xf>
    <xf numFmtId="0" fontId="38" fillId="51" borderId="42" xfId="0" applyFont="1" applyFill="1" applyBorder="1" applyAlignment="1">
      <alignment horizontal="right" vertical="center"/>
    </xf>
    <xf numFmtId="10" fontId="38" fillId="51" borderId="42" xfId="40" applyNumberFormat="1" applyFont="1" applyFill="1" applyBorder="1" applyAlignment="1">
      <alignment horizontal="right" vertical="center"/>
    </xf>
    <xf numFmtId="49" fontId="39" fillId="52" borderId="43" xfId="0" applyNumberFormat="1" applyFont="1" applyFill="1" applyBorder="1" applyAlignment="1">
      <alignment horizontal="left" vertical="center"/>
    </xf>
    <xf numFmtId="3" fontId="39" fillId="52" borderId="43" xfId="0" applyNumberFormat="1" applyFont="1" applyFill="1" applyBorder="1" applyAlignment="1">
      <alignment horizontal="right" vertical="center"/>
    </xf>
    <xf numFmtId="0" fontId="40" fillId="0" borderId="0" xfId="0" applyFont="1" applyAlignment="1">
      <alignment vertical="center"/>
    </xf>
    <xf numFmtId="0" fontId="41" fillId="0" borderId="0" xfId="0" applyFont="1"/>
    <xf numFmtId="3" fontId="41" fillId="0" borderId="0" xfId="0" applyNumberFormat="1" applyFont="1"/>
    <xf numFmtId="10" fontId="41" fillId="0" borderId="0" xfId="0" applyNumberFormat="1" applyFont="1"/>
    <xf numFmtId="169" fontId="41" fillId="0" borderId="0" xfId="0" applyNumberFormat="1" applyFont="1"/>
    <xf numFmtId="9" fontId="41" fillId="0" borderId="0" xfId="0" applyNumberFormat="1" applyFont="1"/>
    <xf numFmtId="0" fontId="28" fillId="53" borderId="47" xfId="0" applyFont="1" applyFill="1" applyBorder="1" applyAlignment="1">
      <alignment horizontal="center" vertical="center" wrapText="1"/>
    </xf>
    <xf numFmtId="0" fontId="28" fillId="53" borderId="48" xfId="0" applyFont="1" applyFill="1" applyBorder="1" applyAlignment="1">
      <alignment horizontal="center" vertical="center" wrapText="1"/>
    </xf>
    <xf numFmtId="0" fontId="0" fillId="36" borderId="49" xfId="0" applyFill="1" applyBorder="1" applyAlignment="1"/>
    <xf numFmtId="169" fontId="38" fillId="36" borderId="44" xfId="34" applyNumberFormat="1" applyFont="1" applyFill="1" applyBorder="1" applyAlignment="1"/>
    <xf numFmtId="10" fontId="0" fillId="36" borderId="44" xfId="40" applyNumberFormat="1" applyFont="1" applyFill="1" applyBorder="1" applyAlignment="1">
      <alignment horizontal="right"/>
    </xf>
    <xf numFmtId="0" fontId="0" fillId="0" borderId="49" xfId="0" applyBorder="1" applyAlignment="1"/>
    <xf numFmtId="169" fontId="38" fillId="0" borderId="44" xfId="34" applyNumberFormat="1" applyFont="1" applyFill="1" applyBorder="1" applyAlignment="1"/>
    <xf numFmtId="10" fontId="0" fillId="0" borderId="44" xfId="40" applyNumberFormat="1" applyFont="1" applyFill="1" applyBorder="1" applyAlignment="1">
      <alignment horizontal="right"/>
    </xf>
    <xf numFmtId="0" fontId="0" fillId="36" borderId="49" xfId="0" applyFill="1" applyBorder="1" applyAlignment="1">
      <alignment wrapText="1"/>
    </xf>
    <xf numFmtId="0" fontId="0" fillId="0" borderId="49" xfId="0" applyFill="1" applyBorder="1" applyAlignment="1"/>
    <xf numFmtId="0" fontId="0" fillId="36" borderId="50" xfId="0" applyFill="1" applyBorder="1" applyAlignment="1">
      <alignment wrapText="1"/>
    </xf>
    <xf numFmtId="0" fontId="0" fillId="36" borderId="50" xfId="0" applyFill="1" applyBorder="1" applyAlignment="1"/>
    <xf numFmtId="0" fontId="0" fillId="0" borderId="50" xfId="0" applyFill="1" applyBorder="1" applyAlignment="1"/>
    <xf numFmtId="169" fontId="27" fillId="44" borderId="45" xfId="34" applyNumberFormat="1" applyFont="1" applyFill="1" applyBorder="1" applyAlignment="1">
      <alignment horizontal="left"/>
    </xf>
    <xf numFmtId="169" fontId="27" fillId="44" borderId="45" xfId="34" applyNumberFormat="1" applyFont="1" applyFill="1" applyBorder="1" applyAlignment="1"/>
    <xf numFmtId="9" fontId="27" fillId="44" borderId="45" xfId="40" applyFont="1" applyFill="1" applyBorder="1" applyAlignment="1"/>
    <xf numFmtId="0" fontId="31" fillId="54" borderId="11" xfId="0" applyFont="1" applyFill="1" applyBorder="1" applyAlignment="1">
      <alignment horizontal="center"/>
    </xf>
    <xf numFmtId="0" fontId="26" fillId="35" borderId="11" xfId="0" applyFont="1" applyFill="1" applyBorder="1" applyAlignment="1">
      <alignment horizontal="left"/>
    </xf>
    <xf numFmtId="10" fontId="26" fillId="35" borderId="11" xfId="0" applyNumberFormat="1" applyFont="1" applyFill="1" applyBorder="1"/>
    <xf numFmtId="0" fontId="26" fillId="39" borderId="11" xfId="0" applyFont="1" applyFill="1" applyBorder="1" applyAlignment="1">
      <alignment horizontal="left"/>
    </xf>
    <xf numFmtId="3" fontId="26" fillId="39" borderId="11" xfId="0" applyNumberFormat="1" applyFont="1" applyFill="1" applyBorder="1"/>
    <xf numFmtId="10" fontId="26" fillId="39" borderId="11" xfId="0" applyNumberFormat="1" applyFont="1" applyFill="1" applyBorder="1"/>
    <xf numFmtId="0" fontId="26" fillId="35" borderId="51" xfId="0" applyFont="1" applyFill="1" applyBorder="1" applyAlignment="1">
      <alignment horizontal="left"/>
    </xf>
    <xf numFmtId="3" fontId="26" fillId="35" borderId="51" xfId="0" applyNumberFormat="1" applyFont="1" applyFill="1" applyBorder="1"/>
    <xf numFmtId="10" fontId="26" fillId="35" borderId="51" xfId="0" applyNumberFormat="1" applyFont="1" applyFill="1" applyBorder="1"/>
    <xf numFmtId="0" fontId="32" fillId="55" borderId="11" xfId="0" applyFont="1" applyFill="1" applyBorder="1" applyAlignment="1">
      <alignment wrapText="1"/>
    </xf>
    <xf numFmtId="3" fontId="32" fillId="55" borderId="11" xfId="0" applyNumberFormat="1" applyFont="1" applyFill="1" applyBorder="1"/>
    <xf numFmtId="9" fontId="32" fillId="55" borderId="11" xfId="40" applyFont="1" applyFill="1" applyBorder="1"/>
    <xf numFmtId="168" fontId="25" fillId="39" borderId="11" xfId="0" applyNumberFormat="1" applyFont="1" applyFill="1" applyBorder="1" applyAlignment="1">
      <alignment horizontal="center"/>
    </xf>
    <xf numFmtId="169" fontId="26" fillId="39" borderId="11" xfId="34" applyNumberFormat="1" applyFont="1" applyFill="1" applyBorder="1"/>
    <xf numFmtId="168" fontId="25" fillId="47" borderId="11" xfId="0" applyNumberFormat="1" applyFont="1" applyFill="1" applyBorder="1" applyAlignment="1">
      <alignment horizontal="center"/>
    </xf>
    <xf numFmtId="10" fontId="0" fillId="0" borderId="28" xfId="40" applyNumberFormat="1" applyFont="1" applyFill="1" applyBorder="1" applyAlignment="1">
      <alignment horizontal="right"/>
    </xf>
    <xf numFmtId="169" fontId="1" fillId="42" borderId="11" xfId="34" applyNumberFormat="1" applyFont="1" applyFill="1" applyBorder="1" applyAlignment="1">
      <alignment horizontal="right"/>
    </xf>
    <xf numFmtId="10" fontId="0" fillId="0" borderId="11" xfId="40" applyNumberFormat="1" applyFont="1" applyFill="1" applyBorder="1" applyAlignment="1">
      <alignment horizontal="right"/>
    </xf>
    <xf numFmtId="9" fontId="29" fillId="39" borderId="15" xfId="40" applyNumberFormat="1" applyFont="1" applyFill="1" applyBorder="1" applyAlignment="1">
      <alignment horizontal="right"/>
    </xf>
    <xf numFmtId="9" fontId="35" fillId="35" borderId="21" xfId="40" applyNumberFormat="1" applyFont="1" applyFill="1" applyBorder="1"/>
    <xf numFmtId="9" fontId="35" fillId="34" borderId="24" xfId="40" applyNumberFormat="1" applyFont="1" applyFill="1" applyBorder="1"/>
    <xf numFmtId="9" fontId="35" fillId="0" borderId="24" xfId="40" applyNumberFormat="1" applyFont="1" applyFill="1" applyBorder="1"/>
    <xf numFmtId="9" fontId="25" fillId="41" borderId="26" xfId="40" applyNumberFormat="1" applyFont="1" applyFill="1" applyBorder="1"/>
    <xf numFmtId="9" fontId="39" fillId="44" borderId="38" xfId="40" applyNumberFormat="1" applyFont="1" applyFill="1" applyBorder="1" applyAlignment="1">
      <alignment horizontal="right"/>
    </xf>
    <xf numFmtId="0" fontId="42" fillId="33" borderId="0" xfId="37" applyFont="1" applyFill="1" applyAlignment="1" applyProtection="1">
      <alignment horizontal="center" wrapText="1"/>
    </xf>
    <xf numFmtId="0" fontId="33" fillId="0" borderId="0" xfId="0" applyFont="1" applyAlignment="1">
      <alignment horizontal="center"/>
    </xf>
    <xf numFmtId="0" fontId="43" fillId="0" borderId="0" xfId="0" applyFont="1" applyAlignment="1">
      <alignment horizontal="left" vertical="center"/>
    </xf>
    <xf numFmtId="0" fontId="32" fillId="34" borderId="22" xfId="0" applyFont="1" applyFill="1" applyBorder="1" applyAlignment="1">
      <alignment horizontal="left"/>
    </xf>
    <xf numFmtId="0" fontId="44" fillId="0" borderId="0" xfId="0" applyFont="1"/>
    <xf numFmtId="0" fontId="35" fillId="0" borderId="11" xfId="0" applyFont="1" applyBorder="1" applyAlignment="1">
      <alignment horizontal="left" vertical="center" indent="1"/>
    </xf>
    <xf numFmtId="0" fontId="0" fillId="33" borderId="0" xfId="37" applyFont="1" applyFill="1" applyAlignment="1" applyProtection="1">
      <alignment vertical="top"/>
    </xf>
    <xf numFmtId="9" fontId="29" fillId="34" borderId="23" xfId="34" applyNumberFormat="1" applyFont="1" applyFill="1" applyBorder="1" applyAlignment="1">
      <alignment vertical="center" wrapText="1"/>
    </xf>
    <xf numFmtId="9" fontId="29" fillId="35" borderId="20" xfId="34" applyNumberFormat="1" applyFont="1" applyFill="1" applyBorder="1" applyAlignment="1">
      <alignment vertical="center" wrapText="1"/>
    </xf>
    <xf numFmtId="3" fontId="27" fillId="44" borderId="11" xfId="0" applyNumberFormat="1" applyFont="1" applyFill="1" applyBorder="1" applyAlignment="1">
      <alignment horizontal="right" vertical="center"/>
    </xf>
    <xf numFmtId="169" fontId="25" fillId="0" borderId="0" xfId="0" applyNumberFormat="1" applyFont="1"/>
    <xf numFmtId="169" fontId="32" fillId="34" borderId="23" xfId="34" applyNumberFormat="1" applyFont="1" applyFill="1" applyBorder="1" applyAlignment="1">
      <alignment vertical="center" wrapText="1"/>
    </xf>
    <xf numFmtId="166" fontId="0" fillId="0" borderId="0" xfId="0" applyNumberFormat="1"/>
    <xf numFmtId="10" fontId="39" fillId="52" borderId="43" xfId="40" applyNumberFormat="1" applyFont="1" applyFill="1" applyBorder="1" applyAlignment="1">
      <alignment horizontal="right" vertical="center"/>
    </xf>
    <xf numFmtId="0" fontId="21" fillId="23" borderId="9" xfId="38" applyFont="1" applyFill="1" applyBorder="1" applyAlignment="1">
      <alignment horizontal="center"/>
    </xf>
    <xf numFmtId="0" fontId="22" fillId="23" borderId="9" xfId="38" applyFont="1" applyFill="1" applyBorder="1" applyAlignment="1">
      <alignment horizontal="center"/>
    </xf>
    <xf numFmtId="0" fontId="45" fillId="0" borderId="0" xfId="31" applyFont="1"/>
    <xf numFmtId="168" fontId="30" fillId="57" borderId="11" xfId="0" applyNumberFormat="1" applyFont="1" applyFill="1" applyBorder="1" applyAlignment="1">
      <alignment horizontal="center" vertical="center"/>
    </xf>
    <xf numFmtId="3" fontId="30" fillId="57" borderId="12" xfId="0" applyNumberFormat="1" applyFont="1" applyFill="1" applyBorder="1" applyAlignment="1">
      <alignment horizontal="center"/>
    </xf>
    <xf numFmtId="3" fontId="30" fillId="57" borderId="11" xfId="0" applyNumberFormat="1" applyFont="1" applyFill="1" applyBorder="1" applyAlignment="1">
      <alignment horizontal="center"/>
    </xf>
    <xf numFmtId="0" fontId="39" fillId="56" borderId="52" xfId="0" applyFont="1" applyFill="1" applyBorder="1" applyAlignment="1">
      <alignment horizontal="left" vertical="center" indent="1"/>
    </xf>
    <xf numFmtId="3" fontId="32" fillId="41" borderId="53" xfId="0" applyNumberFormat="1" applyFont="1" applyFill="1" applyBorder="1" applyAlignment="1">
      <alignment horizontal="right"/>
    </xf>
    <xf numFmtId="9" fontId="39" fillId="56" borderId="52" xfId="40" applyFont="1" applyFill="1" applyBorder="1"/>
    <xf numFmtId="169" fontId="39" fillId="56" borderId="11" xfId="34" applyNumberFormat="1" applyFont="1" applyFill="1" applyBorder="1"/>
    <xf numFmtId="169" fontId="39" fillId="56" borderId="11" xfId="34" applyNumberFormat="1" applyFont="1" applyFill="1" applyBorder="1" applyAlignment="1">
      <alignment horizontal="right"/>
    </xf>
    <xf numFmtId="169" fontId="39" fillId="56" borderId="11" xfId="34" quotePrefix="1" applyNumberFormat="1" applyFont="1" applyFill="1" applyBorder="1" applyAlignment="1">
      <alignment horizontal="right"/>
    </xf>
    <xf numFmtId="165" fontId="25" fillId="0" borderId="0" xfId="37" applyNumberFormat="1" applyFont="1" applyAlignment="1" applyProtection="1"/>
    <xf numFmtId="169" fontId="0" fillId="0" borderId="0" xfId="0" applyNumberFormat="1"/>
    <xf numFmtId="0" fontId="20" fillId="0" borderId="0" xfId="37" applyFont="1" applyAlignment="1" applyProtection="1">
      <alignment horizontal="center"/>
    </xf>
    <xf numFmtId="168" fontId="24" fillId="0" borderId="0" xfId="0" applyNumberFormat="1" applyFont="1" applyAlignment="1">
      <alignment horizontal="center"/>
    </xf>
    <xf numFmtId="0" fontId="24" fillId="0" borderId="13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33" fillId="0" borderId="0" xfId="0" applyFont="1" applyAlignment="1">
      <alignment horizontal="center"/>
    </xf>
    <xf numFmtId="0" fontId="36" fillId="0" borderId="13" xfId="0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24" fillId="0" borderId="0" xfId="0" applyFont="1" applyBorder="1" applyAlignment="1">
      <alignment horizontal="center" vertical="center"/>
    </xf>
    <xf numFmtId="0" fontId="24" fillId="0" borderId="46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</cellXfs>
  <cellStyles count="49">
    <cellStyle name="20% - Énfasis1" xfId="1"/>
    <cellStyle name="20% - Énfasis2" xfId="2"/>
    <cellStyle name="20% - Énfasis3" xfId="3"/>
    <cellStyle name="20% - Énfasis4" xfId="4"/>
    <cellStyle name="20% - Énfasis5" xfId="5"/>
    <cellStyle name="20% - Énfasis6" xfId="6"/>
    <cellStyle name="40% - Énfasis1" xfId="7"/>
    <cellStyle name="40% - Énfasis2" xfId="8"/>
    <cellStyle name="40% - Énfasis3" xfId="9"/>
    <cellStyle name="40% - Énfasis4" xfId="10"/>
    <cellStyle name="40% - Énfasis5" xfId="11"/>
    <cellStyle name="40% - Énfasis6" xfId="12"/>
    <cellStyle name="60% - Énfasis1" xfId="13"/>
    <cellStyle name="60% - Énfasis2" xfId="14"/>
    <cellStyle name="60% - Énfasis3" xfId="15"/>
    <cellStyle name="60% - Énfasis4" xfId="16"/>
    <cellStyle name="60% - Énfasis5" xfId="17"/>
    <cellStyle name="60% - Énfasis6" xfId="18"/>
    <cellStyle name="Buena" xfId="19"/>
    <cellStyle name="Cálculo" xfId="20"/>
    <cellStyle name="Celda de comprobación" xfId="21"/>
    <cellStyle name="Celda vinculada" xfId="22"/>
    <cellStyle name="Encabezado 4" xfId="23"/>
    <cellStyle name="Énfasis1" xfId="24"/>
    <cellStyle name="Énfasis2" xfId="25"/>
    <cellStyle name="Énfasis3" xfId="26"/>
    <cellStyle name="Énfasis4" xfId="27"/>
    <cellStyle name="Énfasis5" xfId="28"/>
    <cellStyle name="Énfasis6" xfId="29"/>
    <cellStyle name="Entrada" xfId="30"/>
    <cellStyle name="Hipervínculo" xfId="31"/>
    <cellStyle name="Hipervínculo 2" xfId="32"/>
    <cellStyle name="Incorrecto" xfId="33"/>
    <cellStyle name="Millares" xfId="34" builtinId="3"/>
    <cellStyle name="Millares 2" xfId="35"/>
    <cellStyle name="Neutral" xfId="36"/>
    <cellStyle name="Normal" xfId="0" builtinId="0"/>
    <cellStyle name="Normal 2" xfId="37"/>
    <cellStyle name="Normal 3" xfId="38"/>
    <cellStyle name="Notas" xfId="39"/>
    <cellStyle name="Porcentaje" xfId="40" builtinId="5"/>
    <cellStyle name="Salida" xfId="41"/>
    <cellStyle name="Texto de advertencia" xfId="42"/>
    <cellStyle name="Texto explicativo" xfId="43"/>
    <cellStyle name="Título" xfId="44"/>
    <cellStyle name="Título 1" xfId="45"/>
    <cellStyle name="Título 2" xfId="46"/>
    <cellStyle name="Título 3" xfId="47"/>
    <cellStyle name="Total" xfId="48"/>
  </cellStyles>
  <dxfs count="21">
    <dxf>
      <alignment horizontal="right" textRotation="0" wrapText="0" indent="0" justifyLastLine="0" shrinkToFit="0" readingOrder="0"/>
    </dxf>
    <dxf>
      <alignment horizontal="right" textRotation="0" wrapText="0" indent="0" justifyLastLine="0" shrinkToFit="0" readingOrder="0"/>
    </dxf>
    <dxf>
      <border outline="0">
        <top style="thin">
          <color theme="4"/>
        </top>
      </border>
    </dxf>
    <dxf>
      <border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border outline="0">
        <bottom style="thin">
          <color theme="4"/>
        </bottom>
      </border>
    </dxf>
    <dxf>
      <fill>
        <patternFill patternType="solid">
          <fgColor theme="4" tint="0.79998168889431442"/>
          <bgColor rgb="FF2A65AC"/>
        </patternFill>
      </fill>
    </dxf>
    <dxf>
      <numFmt numFmtId="14" formatCode="0.00%"/>
      <alignment horizontal="right" textRotation="0" wrapText="0" indent="0" justifyLastLine="0" shrinkToFit="0" readingOrder="0"/>
      <border diagonalUp="0" diagonalDown="0" outline="0">
        <left style="thin">
          <color rgb="FF2A65AC"/>
        </left>
        <right/>
        <top style="thin">
          <color rgb="FF2A65AC"/>
        </top>
        <bottom style="thin">
          <color rgb="FF2A65AC"/>
        </bottom>
      </border>
    </dxf>
    <dxf>
      <numFmt numFmtId="169" formatCode="_-* #,##0\ _€_-;\-* #,##0\ _€_-;_-* &quot;-&quot;??\ _€_-;_-@_-"/>
      <alignment horizontal="right" vertical="center" textRotation="0" wrapText="0" indent="0" justifyLastLine="0" shrinkToFit="0" readingOrder="0"/>
      <border diagonalUp="0" diagonalDown="0">
        <left style="thin">
          <color rgb="FF2A65AC"/>
        </left>
        <right style="thin">
          <color rgb="FF2A65AC"/>
        </right>
        <top style="thin">
          <color rgb="FF2A65AC"/>
        </top>
        <bottom style="thin">
          <color rgb="FF2A65AC"/>
        </bottom>
      </border>
    </dxf>
    <dxf>
      <border diagonalUp="0" diagonalDown="0" outline="0">
        <left/>
        <right style="thin">
          <color rgb="FF2A65AC"/>
        </right>
        <top style="thin">
          <color rgb="FF2A65AC"/>
        </top>
        <bottom style="thin">
          <color rgb="FF2A65AC"/>
        </bottom>
      </border>
    </dxf>
    <dxf>
      <border>
        <top style="thin">
          <color rgb="FF2A65AC"/>
        </top>
      </border>
    </dxf>
    <dxf>
      <border diagonalUp="0" diagonalDown="0">
        <left style="thin">
          <color rgb="FF2A65AC"/>
        </left>
        <right style="thin">
          <color rgb="FF2A65AC"/>
        </right>
        <top style="thin">
          <color rgb="FF2A65AC"/>
        </top>
        <bottom style="thin">
          <color rgb="FF2A65AC"/>
        </bottom>
      </border>
    </dxf>
    <dxf>
      <border>
        <bottom style="thin">
          <color rgb="FF2A65AC"/>
        </bottom>
      </border>
    </dxf>
    <dxf>
      <border diagonalUp="0" diagonalDown="0">
        <left style="thin">
          <color rgb="FF2A65AC"/>
        </left>
        <right style="thin">
          <color rgb="FF2A65AC"/>
        </right>
        <top/>
        <bottom/>
        <vertical style="thin">
          <color rgb="FF2A65AC"/>
        </vertical>
        <horizontal style="thin">
          <color rgb="FF2A65AC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4" formatCode="0.00%"/>
      <alignment horizontal="right" textRotation="0" wrapText="0" indent="0" justifyLastLine="0" shrinkToFit="0" readingOrder="0"/>
      <border diagonalUp="0" diagonalDown="0" outline="0">
        <left style="thin">
          <color rgb="FF2A65AC"/>
        </left>
        <right/>
        <top style="thin">
          <color rgb="FF2A65AC"/>
        </top>
        <bottom style="thin">
          <color rgb="FF2A65AC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9" formatCode="_-* #,##0\ _€_-;\-* #,##0\ _€_-;_-* &quot;-&quot;??\ _€_-;_-@_-"/>
      <alignment horizontal="right" textRotation="0" wrapText="0" indent="0" justifyLastLine="0" shrinkToFit="0" readingOrder="0"/>
      <border diagonalUp="0" diagonalDown="0" outline="0">
        <left style="thin">
          <color rgb="FF2A65AC"/>
        </left>
        <right style="thin">
          <color rgb="FF2A65AC"/>
        </right>
        <top style="thin">
          <color rgb="FF2A65AC"/>
        </top>
        <bottom style="thin">
          <color rgb="FF2A65AC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/>
        <right style="thin">
          <color rgb="FF2A65AC"/>
        </right>
        <top style="thin">
          <color rgb="FF2A65AC"/>
        </top>
        <bottom style="thin">
          <color rgb="FF2A65AC"/>
        </bottom>
        <vertical style="thin">
          <color rgb="FF2A65AC"/>
        </vertical>
        <horizontal style="thin">
          <color rgb="FF2A65AC"/>
        </horizontal>
      </border>
    </dxf>
    <dxf>
      <border>
        <top style="thin">
          <color rgb="FF2A65AC"/>
        </top>
      </border>
    </dxf>
    <dxf>
      <border diagonalUp="0" diagonalDown="0">
        <left style="thin">
          <color rgb="FF2A65AC"/>
        </left>
        <right style="thin">
          <color rgb="FF2A65AC"/>
        </right>
        <top style="thin">
          <color rgb="FF2A65AC"/>
        </top>
        <bottom style="thin">
          <color rgb="FF2A65AC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border>
        <bottom style="thin">
          <color rgb="FF2A65AC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border diagonalUp="0" diagonalDown="0">
        <left style="thin">
          <color rgb="FF2A65AC"/>
        </left>
        <right style="thin">
          <color rgb="FF2A65AC"/>
        </right>
        <top/>
        <bottom/>
        <vertical style="thin">
          <color rgb="FF2A65AC"/>
        </vertical>
        <horizontal style="thin">
          <color rgb="FF2A65AC"/>
        </horizontal>
      </border>
    </dxf>
  </dxfs>
  <tableStyles count="0" defaultTableStyle="TableStyleMedium2" defaultPivotStyle="PivotStyleLight16"/>
  <colors>
    <indexedColors>
      <rgbColor rgb="FF000000"/>
      <rgbColor rgb="FFFFFFFF"/>
      <rgbColor rgb="FFFF0000"/>
      <rgbColor rgb="FF95B3D7"/>
      <rgbColor rgb="FF0000FF"/>
      <rgbColor rgb="FFFCD5B4"/>
      <rgbColor rgb="FFFFC7CE"/>
      <rgbColor rgb="FF92CDDC"/>
      <rgbColor rgb="FF9C0006"/>
      <rgbColor rgb="FF006100"/>
      <rgbColor rgb="FFFDE9D9"/>
      <rgbColor rgb="FF76933C"/>
      <rgbColor rgb="FFB2B2B2"/>
      <rgbColor rgb="FF366092"/>
      <rgbColor rgb="FFCCC0DA"/>
      <rgbColor rgb="FF7F7F7F"/>
      <rgbColor rgb="FF8EA9DB"/>
      <rgbColor rgb="FF7030A0"/>
      <rgbColor rgb="FFFFFFCC"/>
      <rgbColor rgb="FFDAEEF3"/>
      <rgbColor rgb="FFD8E4BC"/>
      <rgbColor rgb="FFDA9694"/>
      <rgbColor rgb="FF0070C0"/>
      <rgbColor rgb="FFC5D9F1"/>
      <rgbColor rgb="FFF2F2F2"/>
      <rgbColor rgb="FFB8CCE4"/>
      <rgbColor rgb="FFC4D79B"/>
      <rgbColor rgb="FF8DB4E2"/>
      <rgbColor rgb="FFB7DEE8"/>
      <rgbColor rgb="FFF2DCDB"/>
      <rgbColor rgb="FF1F497D"/>
      <rgbColor rgb="FFEBF1DE"/>
      <rgbColor rgb="FF538DD5"/>
      <rgbColor rgb="FFDCE6F1"/>
      <rgbColor rgb="FFC6EFCE"/>
      <rgbColor rgb="FFFFEB9C"/>
      <rgbColor rgb="FF9CC2E6"/>
      <rgbColor rgb="FFE6B8B7"/>
      <rgbColor rgb="FFB1A0C7"/>
      <rgbColor rgb="FFFFCC99"/>
      <rgbColor rgb="FF2A65AC"/>
      <rgbColor rgb="FF4BACC6"/>
      <rgbColor rgb="FF9BBB59"/>
      <rgbColor rgb="FFFABF8F"/>
      <rgbColor rgb="FFF79646"/>
      <rgbColor rgb="FFFB7D00"/>
      <rgbColor rgb="FF8064A2"/>
      <rgbColor rgb="FFA5A5A5"/>
      <rgbColor rgb="FF244062"/>
      <rgbColor rgb="FF4A7DBA"/>
      <rgbColor rgb="FFE4DFEC"/>
      <rgbColor rgb="FF4F81BD"/>
      <rgbColor rgb="FF9C6500"/>
      <rgbColor rgb="FFC0504D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C0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261020</xdr:rowOff>
    </xdr:from>
    <xdr:to>
      <xdr:col>1</xdr:col>
      <xdr:colOff>3048000</xdr:colOff>
      <xdr:row>0</xdr:row>
      <xdr:rowOff>765809</xdr:rowOff>
    </xdr:to>
    <xdr:pic>
      <xdr:nvPicPr>
        <xdr:cNvPr id="6" name="Imagen 5" descr="https://www.segipsa.es/export/sites/segipsa/comun/img/logo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905"/>
        <a:stretch/>
      </xdr:blipFill>
      <xdr:spPr bwMode="auto">
        <a:xfrm>
          <a:off x="0" y="261020"/>
          <a:ext cx="3048000" cy="5047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</xdr:row>
      <xdr:rowOff>47625</xdr:rowOff>
    </xdr:from>
    <xdr:to>
      <xdr:col>3</xdr:col>
      <xdr:colOff>842038</xdr:colOff>
      <xdr:row>33</xdr:row>
      <xdr:rowOff>26585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009900"/>
          <a:ext cx="4718713" cy="34079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4</xdr:col>
      <xdr:colOff>27882</xdr:colOff>
      <xdr:row>18</xdr:row>
      <xdr:rowOff>30480</xdr:rowOff>
    </xdr:to>
    <xdr:pic>
      <xdr:nvPicPr>
        <xdr:cNvPr id="4" name="3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15893"/>
        <a:stretch/>
      </xdr:blipFill>
      <xdr:spPr>
        <a:xfrm>
          <a:off x="0" y="2125980"/>
          <a:ext cx="4881822" cy="131064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4</xdr:col>
      <xdr:colOff>3810</xdr:colOff>
      <xdr:row>30</xdr:row>
      <xdr:rowOff>179228</xdr:rowOff>
    </xdr:to>
    <xdr:pic>
      <xdr:nvPicPr>
        <xdr:cNvPr id="5" name="3 Imagen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184" b="34069"/>
        <a:stretch/>
      </xdr:blipFill>
      <xdr:spPr>
        <a:xfrm>
          <a:off x="0" y="3589020"/>
          <a:ext cx="4846320" cy="21909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4</xdr:col>
      <xdr:colOff>27882</xdr:colOff>
      <xdr:row>16</xdr:row>
      <xdr:rowOff>95250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38300"/>
          <a:ext cx="4752282" cy="16192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852" displayName="Tabla852" ref="B2:D12" totalsRowShown="0" headerRowDxfId="20" dataDxfId="18" headerRowBorderDxfId="19" tableBorderDxfId="17" totalsRowBorderDxfId="16">
  <tableColumns count="3">
    <tableColumn id="1" name="Inadmisiones por causa (Nota 1)" dataDxfId="15"/>
    <tableColumn id="2" name="Número" dataDxfId="14" dataCellStyle="Millares"/>
    <tableColumn id="3" name="Porcentaje" dataDxfId="13" dataCellStyle="Porcentaj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10103" displayName="Tabla10103" ref="B2:D8" totalsRowShown="0" headerRowDxfId="12" headerRowBorderDxfId="11" tableBorderDxfId="10" totalsRowBorderDxfId="9">
  <tableColumns count="3">
    <tableColumn id="1" name="Tipo de concesión" dataDxfId="8"/>
    <tableColumn id="2" name="Número" dataDxfId="7" dataCellStyle="Millares"/>
    <tableColumn id="3" name="Porcentaje" dataDxfId="6" dataCellStyle="Porcentaj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a1474" displayName="Tabla1474" ref="B2:D6" totalsRowShown="0" headerRowDxfId="5" headerRowBorderDxfId="4" tableBorderDxfId="3" totalsRowBorderDxfId="2">
  <tableColumns count="3">
    <tableColumn id="1" name="Denegaciones por artículo"/>
    <tableColumn id="2" name="Número" dataDxfId="1"/>
    <tableColumn id="3" name="Porcentaj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4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L16"/>
  <sheetViews>
    <sheetView showGridLines="0" tabSelected="1" zoomScaleNormal="100" workbookViewId="0">
      <selection activeCell="B3" sqref="B3"/>
    </sheetView>
  </sheetViews>
  <sheetFormatPr baseColWidth="10" defaultColWidth="9.140625" defaultRowHeight="15" x14ac:dyDescent="0.25"/>
  <cols>
    <col min="1" max="1" width="3.140625" style="40" customWidth="1"/>
    <col min="2" max="2" width="87.7109375" style="1" customWidth="1"/>
    <col min="3" max="1026" width="10.85546875" style="1" customWidth="1"/>
  </cols>
  <sheetData>
    <row r="1" spans="2:5" ht="81" customHeight="1" x14ac:dyDescent="0.25">
      <c r="B1"/>
    </row>
    <row r="3" spans="2:5" ht="49.5" customHeight="1" x14ac:dyDescent="0.4">
      <c r="B3" s="145" t="s">
        <v>145</v>
      </c>
    </row>
    <row r="4" spans="2:5" x14ac:dyDescent="0.25">
      <c r="B4" s="2"/>
    </row>
    <row r="5" spans="2:5" ht="30" customHeight="1" x14ac:dyDescent="0.25">
      <c r="B5" s="161" t="s">
        <v>119</v>
      </c>
    </row>
    <row r="6" spans="2:5" ht="30" customHeight="1" x14ac:dyDescent="0.25">
      <c r="B6" s="161" t="s">
        <v>0</v>
      </c>
      <c r="E6" s="151"/>
    </row>
    <row r="7" spans="2:5" ht="30" customHeight="1" x14ac:dyDescent="0.25">
      <c r="B7" s="161" t="s">
        <v>1</v>
      </c>
    </row>
    <row r="8" spans="2:5" ht="30" customHeight="1" x14ac:dyDescent="0.25">
      <c r="B8" s="161" t="s">
        <v>3</v>
      </c>
    </row>
    <row r="9" spans="2:5" ht="30" customHeight="1" x14ac:dyDescent="0.25">
      <c r="B9" s="161" t="s">
        <v>4</v>
      </c>
    </row>
    <row r="10" spans="2:5" ht="30" customHeight="1" x14ac:dyDescent="0.25">
      <c r="B10" s="161" t="s">
        <v>5</v>
      </c>
    </row>
    <row r="11" spans="2:5" ht="30" customHeight="1" x14ac:dyDescent="0.25">
      <c r="B11" s="161" t="s">
        <v>6</v>
      </c>
    </row>
    <row r="12" spans="2:5" ht="30" customHeight="1" x14ac:dyDescent="0.25">
      <c r="B12" s="161" t="s">
        <v>7</v>
      </c>
    </row>
    <row r="13" spans="2:5" ht="30" customHeight="1" x14ac:dyDescent="0.25">
      <c r="B13" s="161" t="s">
        <v>8</v>
      </c>
    </row>
    <row r="14" spans="2:5" ht="30" customHeight="1" x14ac:dyDescent="0.25">
      <c r="B14" s="161" t="s">
        <v>120</v>
      </c>
    </row>
    <row r="15" spans="2:5" ht="30" customHeight="1" x14ac:dyDescent="0.25">
      <c r="B15" s="161" t="s">
        <v>9</v>
      </c>
    </row>
    <row r="16" spans="2:5" x14ac:dyDescent="0.25">
      <c r="B16" s="3"/>
    </row>
  </sheetData>
  <hyperlinks>
    <hyperlink ref="B6" location="Cuánto_nos_preguntan!A6" display="¿Cuánto nos preguntan?"/>
    <hyperlink ref="B7" location="Cómo_nos_preguntan!A7" display="¿Cómo nos preguntan?"/>
    <hyperlink ref="B8" location="Cómo_tramitamos!A9" display="¿Cómo tramitamos?"/>
    <hyperlink ref="B9" location="Cómo_resolvemos!A9" display="¿Cómo resolvemos?"/>
    <hyperlink ref="B10" location="Por_qué_inadmitimos!A10" display="¿Por qué se inadminten solicitudes?"/>
    <hyperlink ref="B11" location="Cómo_concedemos_el_acceso!A11" display="¿Cómo concedemos el acceso?"/>
    <hyperlink ref="B12" location="Por_qué_denegamos!A12" display="¿Por qué, en ocasiones, se deniega el acceso?"/>
    <hyperlink ref="B13" location="A_quién_preguntan!A13" display="¿A quién preguntan?"/>
    <hyperlink ref="B14" location="Materia_preguntan!A15" display="¿Sobre quémateria de publicidad activa se pregunta?"/>
    <hyperlink ref="B15" location="Perspectiva_de_género!A16" display="Perspectiva de género"/>
    <hyperlink ref="B5" location="Número_consultas_comunicación!A5" display="Número consultas comunicación"/>
  </hyperlinks>
  <pageMargins left="0.7" right="0.7" top="0.3" bottom="0.3" header="0.3" footer="0.3"/>
  <pageSetup paperSize="9" firstPageNumber="0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8"/>
  <sheetViews>
    <sheetView showGridLines="0" zoomScaleNormal="100" zoomScalePageLayoutView="60" workbookViewId="0">
      <selection activeCell="H12" sqref="H12"/>
    </sheetView>
  </sheetViews>
  <sheetFormatPr baseColWidth="10" defaultColWidth="11.42578125" defaultRowHeight="15" x14ac:dyDescent="0.25"/>
  <cols>
    <col min="1" max="1" width="11.42578125" style="7"/>
    <col min="2" max="2" width="38.5703125" style="7" customWidth="1"/>
    <col min="3" max="3" width="19.5703125" style="7" customWidth="1"/>
    <col min="4" max="4" width="12.7109375" style="7" customWidth="1"/>
    <col min="5" max="16384" width="11.42578125" style="7"/>
  </cols>
  <sheetData>
    <row r="1" spans="2:4" ht="23.25" x14ac:dyDescent="0.35">
      <c r="B1" s="178" t="s">
        <v>7</v>
      </c>
      <c r="C1" s="178"/>
      <c r="D1" s="178"/>
    </row>
    <row r="2" spans="2:4" x14ac:dyDescent="0.25">
      <c r="B2" s="73" t="s">
        <v>65</v>
      </c>
      <c r="C2" s="74" t="s">
        <v>50</v>
      </c>
      <c r="D2" s="75" t="s">
        <v>42</v>
      </c>
    </row>
    <row r="3" spans="2:4" x14ac:dyDescent="0.25">
      <c r="B3" s="76" t="s">
        <v>66</v>
      </c>
      <c r="C3" s="77"/>
      <c r="D3" s="78"/>
    </row>
    <row r="4" spans="2:4" x14ac:dyDescent="0.25">
      <c r="B4" s="79" t="s">
        <v>67</v>
      </c>
      <c r="C4" s="80"/>
      <c r="D4" s="138"/>
    </row>
    <row r="5" spans="2:4" x14ac:dyDescent="0.25">
      <c r="B5" s="81" t="s">
        <v>68</v>
      </c>
      <c r="C5" s="137"/>
      <c r="D5" s="78"/>
    </row>
    <row r="6" spans="2:4" x14ac:dyDescent="0.25">
      <c r="B6" s="82" t="s">
        <v>33</v>
      </c>
      <c r="C6" s="83">
        <f>SUM(C3:C5)</f>
        <v>0</v>
      </c>
      <c r="D6" s="84">
        <v>0</v>
      </c>
    </row>
    <row r="8" spans="2:4" x14ac:dyDescent="0.25">
      <c r="B8" s="63" t="s">
        <v>69</v>
      </c>
    </row>
  </sheetData>
  <mergeCells count="1">
    <mergeCell ref="B1:D1"/>
  </mergeCells>
  <pageMargins left="0.7" right="0.7" top="0.3" bottom="0.3" header="0.3" footer="0.3"/>
  <pageSetup paperSize="9" orientation="portrait" useFirstPageNumber="1" horizontalDpi="300" verticalDpi="300"/>
  <drawing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4"/>
  <sheetViews>
    <sheetView showGridLines="0" zoomScaleNormal="100" zoomScalePageLayoutView="60" workbookViewId="0">
      <selection activeCell="C17" sqref="C17"/>
    </sheetView>
  </sheetViews>
  <sheetFormatPr baseColWidth="10" defaultColWidth="11.42578125" defaultRowHeight="15" x14ac:dyDescent="0.25"/>
  <cols>
    <col min="1" max="1" width="11.42578125" style="7"/>
    <col min="2" max="2" width="65" style="7" customWidth="1"/>
    <col min="3" max="3" width="14.28515625" style="7" customWidth="1"/>
    <col min="4" max="4" width="13.85546875" style="7" customWidth="1"/>
    <col min="5" max="16384" width="11.42578125" style="7"/>
  </cols>
  <sheetData>
    <row r="1" spans="2:4" ht="24" thickBot="1" x14ac:dyDescent="0.4">
      <c r="B1" s="179" t="s">
        <v>8</v>
      </c>
      <c r="C1" s="179"/>
      <c r="D1" s="179"/>
    </row>
    <row r="2" spans="2:4" ht="15.75" thickBot="1" x14ac:dyDescent="0.3">
      <c r="B2" s="85" t="s">
        <v>70</v>
      </c>
      <c r="C2" s="85" t="s">
        <v>71</v>
      </c>
      <c r="D2" s="85" t="s">
        <v>42</v>
      </c>
    </row>
    <row r="3" spans="2:4" ht="15.75" thickBot="1" x14ac:dyDescent="0.3">
      <c r="B3" s="86" t="s">
        <v>125</v>
      </c>
      <c r="C3" s="87">
        <f>16+4+2+1</f>
        <v>23</v>
      </c>
      <c r="D3" s="88">
        <f>C3*D21/C21</f>
        <v>5.5555555555555552E-2</v>
      </c>
    </row>
    <row r="4" spans="2:4" ht="15.75" customHeight="1" thickBot="1" x14ac:dyDescent="0.3">
      <c r="B4" s="89" t="s">
        <v>126</v>
      </c>
      <c r="C4" s="90">
        <v>1</v>
      </c>
      <c r="D4" s="91">
        <f>C4*D21/C21</f>
        <v>2.4154589371980675E-3</v>
      </c>
    </row>
    <row r="5" spans="2:4" ht="15.75" customHeight="1" thickBot="1" x14ac:dyDescent="0.3">
      <c r="B5" s="92" t="s">
        <v>127</v>
      </c>
      <c r="C5" s="93">
        <f>1+1</f>
        <v>2</v>
      </c>
      <c r="D5" s="94">
        <f>C5*D21/C21</f>
        <v>4.830917874396135E-3</v>
      </c>
    </row>
    <row r="6" spans="2:4" ht="15.75" customHeight="1" thickBot="1" x14ac:dyDescent="0.3">
      <c r="B6" s="89" t="s">
        <v>128</v>
      </c>
      <c r="C6" s="90">
        <f>2+8+3+2+2+3</f>
        <v>20</v>
      </c>
      <c r="D6" s="91">
        <f>C6*D21/C21</f>
        <v>4.8309178743961352E-2</v>
      </c>
    </row>
    <row r="7" spans="2:4" ht="15.75" customHeight="1" thickBot="1" x14ac:dyDescent="0.3">
      <c r="B7" s="92" t="s">
        <v>129</v>
      </c>
      <c r="C7" s="93"/>
      <c r="D7" s="94">
        <f>C7*D21/C21</f>
        <v>0</v>
      </c>
    </row>
    <row r="8" spans="2:4" ht="15.75" thickBot="1" x14ac:dyDescent="0.3">
      <c r="B8" s="89" t="s">
        <v>130</v>
      </c>
      <c r="C8" s="90">
        <f>25+19+19+14+1+5+9+2</f>
        <v>94</v>
      </c>
      <c r="D8" s="91">
        <f>C8*D21/C21</f>
        <v>0.22705314009661837</v>
      </c>
    </row>
    <row r="9" spans="2:4" ht="15.75" customHeight="1" thickBot="1" x14ac:dyDescent="0.3">
      <c r="B9" s="92" t="s">
        <v>131</v>
      </c>
      <c r="C9" s="93">
        <f>1+1</f>
        <v>2</v>
      </c>
      <c r="D9" s="94">
        <f>C9*D21/C21</f>
        <v>4.830917874396135E-3</v>
      </c>
    </row>
    <row r="10" spans="2:4" ht="15.75" thickBot="1" x14ac:dyDescent="0.3">
      <c r="B10" s="89" t="s">
        <v>132</v>
      </c>
      <c r="C10" s="90"/>
      <c r="D10" s="91">
        <f>C10*D21/C21</f>
        <v>0</v>
      </c>
    </row>
    <row r="11" spans="2:4" ht="15.75" customHeight="1" thickBot="1" x14ac:dyDescent="0.3">
      <c r="B11" s="92" t="s">
        <v>133</v>
      </c>
      <c r="C11" s="93">
        <f>30+24+14-6+4+5</f>
        <v>71</v>
      </c>
      <c r="D11" s="94">
        <f>C11*D21/C21</f>
        <v>0.17149758454106281</v>
      </c>
    </row>
    <row r="12" spans="2:4" ht="15.75" customHeight="1" thickBot="1" x14ac:dyDescent="0.3">
      <c r="B12" s="89" t="s">
        <v>134</v>
      </c>
      <c r="C12" s="90">
        <f>18+1+1+2</f>
        <v>22</v>
      </c>
      <c r="D12" s="91">
        <f>C12*D21/C21</f>
        <v>5.3140096618357488E-2</v>
      </c>
    </row>
    <row r="13" spans="2:4" ht="15.75" thickBot="1" x14ac:dyDescent="0.3">
      <c r="B13" s="92" t="s">
        <v>135</v>
      </c>
      <c r="C13" s="93">
        <f>6+1</f>
        <v>7</v>
      </c>
      <c r="D13" s="94">
        <f>C13*D21/C21</f>
        <v>1.6908212560386472E-2</v>
      </c>
    </row>
    <row r="14" spans="2:4" ht="15.75" thickBot="1" x14ac:dyDescent="0.3">
      <c r="B14" s="89" t="s">
        <v>136</v>
      </c>
      <c r="C14" s="90">
        <v>1</v>
      </c>
      <c r="D14" s="91">
        <f>C14*D21/C21</f>
        <v>2.4154589371980675E-3</v>
      </c>
    </row>
    <row r="15" spans="2:4" ht="15.75" thickBot="1" x14ac:dyDescent="0.3">
      <c r="B15" s="92" t="s">
        <v>137</v>
      </c>
      <c r="C15" s="95">
        <f>42+39+5-18-13-11-10+2-7+1</f>
        <v>30</v>
      </c>
      <c r="D15" s="96">
        <f>C15*D21/C21</f>
        <v>7.2463768115942032E-2</v>
      </c>
    </row>
    <row r="16" spans="2:4" ht="15.75" thickBot="1" x14ac:dyDescent="0.3">
      <c r="B16" s="89" t="s">
        <v>138</v>
      </c>
      <c r="C16" s="90">
        <f>6+2+18+13+11+10+7+13+9+8</f>
        <v>97</v>
      </c>
      <c r="D16" s="91">
        <f>C16*D21/C21</f>
        <v>0.23429951690821257</v>
      </c>
    </row>
    <row r="17" spans="2:4" ht="15.75" thickBot="1" x14ac:dyDescent="0.3">
      <c r="B17" s="86" t="s">
        <v>139</v>
      </c>
      <c r="C17" s="87"/>
      <c r="D17" s="88">
        <f>C17*D21/C21</f>
        <v>0</v>
      </c>
    </row>
    <row r="18" spans="2:4" ht="15.75" thickBot="1" x14ac:dyDescent="0.3">
      <c r="B18" s="89" t="s">
        <v>140</v>
      </c>
      <c r="C18" s="90"/>
      <c r="D18" s="91">
        <f>C18*D21/C21</f>
        <v>0</v>
      </c>
    </row>
    <row r="19" spans="2:4" ht="15.75" thickBot="1" x14ac:dyDescent="0.3">
      <c r="B19" s="86" t="s">
        <v>141</v>
      </c>
      <c r="C19" s="87">
        <f>16+12+3+1+3+3+6</f>
        <v>44</v>
      </c>
      <c r="D19" s="88">
        <f>C19*D21/C21</f>
        <v>0.10628019323671498</v>
      </c>
    </row>
    <row r="20" spans="2:4" ht="15.75" thickBot="1" x14ac:dyDescent="0.3">
      <c r="B20" s="89" t="s">
        <v>142</v>
      </c>
      <c r="C20" s="90">
        <v>1</v>
      </c>
      <c r="D20" s="91">
        <f>C20*D21/C21</f>
        <v>2.4154589371980675E-3</v>
      </c>
    </row>
    <row r="21" spans="2:4" x14ac:dyDescent="0.25">
      <c r="B21" s="97" t="s">
        <v>72</v>
      </c>
      <c r="C21" s="98">
        <f>SUM(C3:C19)</f>
        <v>414</v>
      </c>
      <c r="D21" s="158">
        <v>1</v>
      </c>
    </row>
    <row r="22" spans="2:4" x14ac:dyDescent="0.25">
      <c r="D22" s="157"/>
    </row>
    <row r="23" spans="2:4" x14ac:dyDescent="0.25">
      <c r="B23" s="99"/>
    </row>
    <row r="24" spans="2:4" x14ac:dyDescent="0.25">
      <c r="B24" s="99"/>
    </row>
  </sheetData>
  <mergeCells count="1">
    <mergeCell ref="B1:D1"/>
  </mergeCells>
  <pageMargins left="0.7" right="0.7" top="0.3" bottom="0.3" header="0.3" footer="0.3"/>
  <pageSetup paperSize="9" firstPageNumber="0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4"/>
  <sheetViews>
    <sheetView showGridLines="0" topLeftCell="B1" zoomScaleNormal="100" zoomScalePageLayoutView="60" workbookViewId="0">
      <selection activeCell="C30" sqref="C30"/>
    </sheetView>
  </sheetViews>
  <sheetFormatPr baseColWidth="10" defaultColWidth="11.42578125" defaultRowHeight="15" x14ac:dyDescent="0.25"/>
  <cols>
    <col min="1" max="1" width="11.42578125" style="7"/>
    <col min="2" max="2" width="88.7109375" style="7" bestFit="1" customWidth="1"/>
    <col min="3" max="3" width="14.28515625" style="7" customWidth="1"/>
    <col min="4" max="4" width="11" style="7" customWidth="1"/>
    <col min="5" max="16384" width="11.42578125" style="7"/>
  </cols>
  <sheetData>
    <row r="1" spans="2:4" ht="21" customHeight="1" x14ac:dyDescent="0.25">
      <c r="B1" s="180" t="s">
        <v>120</v>
      </c>
      <c r="C1" s="180"/>
      <c r="D1" s="180"/>
    </row>
    <row r="2" spans="2:4" ht="14.25" customHeight="1" x14ac:dyDescent="0.25">
      <c r="B2" s="181"/>
      <c r="C2" s="181"/>
      <c r="D2" s="181"/>
    </row>
    <row r="3" spans="2:4" ht="30" x14ac:dyDescent="0.25">
      <c r="B3" s="105" t="s">
        <v>74</v>
      </c>
      <c r="C3" s="106" t="s">
        <v>75</v>
      </c>
      <c r="D3" s="105" t="s">
        <v>42</v>
      </c>
    </row>
    <row r="4" spans="2:4" x14ac:dyDescent="0.25">
      <c r="B4" s="107" t="s">
        <v>76</v>
      </c>
      <c r="C4" s="108"/>
      <c r="D4" s="109"/>
    </row>
    <row r="5" spans="2:4" x14ac:dyDescent="0.25">
      <c r="B5" s="110" t="s">
        <v>77</v>
      </c>
      <c r="C5" s="111"/>
      <c r="D5" s="112"/>
    </row>
    <row r="6" spans="2:4" x14ac:dyDescent="0.25">
      <c r="B6" s="113" t="s">
        <v>78</v>
      </c>
      <c r="C6" s="108"/>
      <c r="D6" s="109"/>
    </row>
    <row r="7" spans="2:4" x14ac:dyDescent="0.25">
      <c r="B7" s="110" t="s">
        <v>79</v>
      </c>
      <c r="C7" s="111"/>
      <c r="D7" s="112"/>
    </row>
    <row r="8" spans="2:4" x14ac:dyDescent="0.25">
      <c r="B8" s="107" t="s">
        <v>80</v>
      </c>
      <c r="C8" s="108"/>
      <c r="D8" s="109"/>
    </row>
    <row r="9" spans="2:4" x14ac:dyDescent="0.25">
      <c r="B9" s="110" t="s">
        <v>81</v>
      </c>
      <c r="C9" s="111"/>
      <c r="D9" s="112"/>
    </row>
    <row r="10" spans="2:4" x14ac:dyDescent="0.25">
      <c r="B10" s="113" t="s">
        <v>82</v>
      </c>
      <c r="C10" s="108"/>
      <c r="D10" s="109"/>
    </row>
    <row r="11" spans="2:4" x14ac:dyDescent="0.25">
      <c r="B11" s="110" t="s">
        <v>83</v>
      </c>
      <c r="C11" s="111"/>
      <c r="D11" s="112"/>
    </row>
    <row r="12" spans="2:4" x14ac:dyDescent="0.25">
      <c r="B12" s="107" t="s">
        <v>84</v>
      </c>
      <c r="C12" s="108"/>
      <c r="D12" s="109"/>
    </row>
    <row r="13" spans="2:4" x14ac:dyDescent="0.25">
      <c r="B13" s="110" t="s">
        <v>85</v>
      </c>
      <c r="C13" s="111"/>
      <c r="D13" s="112"/>
    </row>
    <row r="14" spans="2:4" x14ac:dyDescent="0.25">
      <c r="B14" s="107" t="s">
        <v>86</v>
      </c>
      <c r="C14" s="108"/>
      <c r="D14" s="109"/>
    </row>
    <row r="15" spans="2:4" x14ac:dyDescent="0.25">
      <c r="B15" s="114" t="s">
        <v>87</v>
      </c>
      <c r="C15" s="111"/>
      <c r="D15" s="112"/>
    </row>
    <row r="16" spans="2:4" x14ac:dyDescent="0.25">
      <c r="B16" s="107" t="s">
        <v>88</v>
      </c>
      <c r="C16" s="108"/>
      <c r="D16" s="109"/>
    </row>
    <row r="17" spans="2:4" x14ac:dyDescent="0.25">
      <c r="B17" s="114" t="s">
        <v>89</v>
      </c>
      <c r="C17" s="111"/>
      <c r="D17" s="112"/>
    </row>
    <row r="18" spans="2:4" x14ac:dyDescent="0.25">
      <c r="B18" s="107" t="s">
        <v>90</v>
      </c>
      <c r="C18" s="108"/>
      <c r="D18" s="109"/>
    </row>
    <row r="19" spans="2:4" x14ac:dyDescent="0.25">
      <c r="B19" s="114" t="s">
        <v>91</v>
      </c>
      <c r="C19" s="111"/>
      <c r="D19" s="112"/>
    </row>
    <row r="20" spans="2:4" x14ac:dyDescent="0.25">
      <c r="B20" s="107" t="s">
        <v>92</v>
      </c>
      <c r="C20" s="108"/>
      <c r="D20" s="109"/>
    </row>
    <row r="21" spans="2:4" x14ac:dyDescent="0.25">
      <c r="B21" s="114" t="s">
        <v>93</v>
      </c>
      <c r="C21" s="111"/>
      <c r="D21" s="112"/>
    </row>
    <row r="22" spans="2:4" x14ac:dyDescent="0.25">
      <c r="B22" s="113" t="s">
        <v>94</v>
      </c>
      <c r="C22" s="108"/>
      <c r="D22" s="109"/>
    </row>
    <row r="23" spans="2:4" x14ac:dyDescent="0.25">
      <c r="B23" s="114" t="s">
        <v>95</v>
      </c>
      <c r="C23" s="111"/>
      <c r="D23" s="112"/>
    </row>
    <row r="24" spans="2:4" x14ac:dyDescent="0.25">
      <c r="B24" s="107" t="s">
        <v>96</v>
      </c>
      <c r="C24" s="108"/>
      <c r="D24" s="109"/>
    </row>
    <row r="25" spans="2:4" x14ac:dyDescent="0.25">
      <c r="B25" s="114" t="s">
        <v>97</v>
      </c>
      <c r="C25" s="111"/>
      <c r="D25" s="112"/>
    </row>
    <row r="26" spans="2:4" ht="15" customHeight="1" x14ac:dyDescent="0.25">
      <c r="B26" s="115" t="s">
        <v>98</v>
      </c>
      <c r="C26" s="108"/>
      <c r="D26" s="109"/>
    </row>
    <row r="27" spans="2:4" x14ac:dyDescent="0.25">
      <c r="B27" s="114" t="s">
        <v>99</v>
      </c>
      <c r="C27" s="111"/>
      <c r="D27" s="112"/>
    </row>
    <row r="28" spans="2:4" x14ac:dyDescent="0.25">
      <c r="B28" s="116" t="s">
        <v>100</v>
      </c>
      <c r="C28" s="108"/>
      <c r="D28" s="109"/>
    </row>
    <row r="29" spans="2:4" x14ac:dyDescent="0.25">
      <c r="B29" s="117" t="s">
        <v>143</v>
      </c>
      <c r="C29" s="111">
        <f>Cuánto_nos_preguntan!D54</f>
        <v>414</v>
      </c>
      <c r="D29" s="112">
        <v>1</v>
      </c>
    </row>
    <row r="30" spans="2:4" x14ac:dyDescent="0.25">
      <c r="B30" s="118" t="s">
        <v>73</v>
      </c>
      <c r="C30" s="119">
        <f>SUM(C4:C29)</f>
        <v>414</v>
      </c>
      <c r="D30" s="120">
        <f>SUM(D4:D29)</f>
        <v>1</v>
      </c>
    </row>
    <row r="32" spans="2:4" x14ac:dyDescent="0.25">
      <c r="B32" s="100"/>
      <c r="C32" s="103"/>
      <c r="D32" s="104"/>
    </row>
    <row r="33" spans="2:4" x14ac:dyDescent="0.25">
      <c r="B33" s="100"/>
      <c r="C33" s="103"/>
      <c r="D33" s="102"/>
    </row>
    <row r="34" spans="2:4" x14ac:dyDescent="0.25">
      <c r="B34" s="100"/>
      <c r="C34" s="101"/>
      <c r="D34" s="102"/>
    </row>
  </sheetData>
  <mergeCells count="1">
    <mergeCell ref="B1:D2"/>
  </mergeCells>
  <pageMargins left="0.7" right="0.7" top="0.3" bottom="0.3" header="0.3" footer="0.3"/>
  <pageSetup paperSize="9" firstPageNumber="0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8"/>
  <sheetViews>
    <sheetView showGridLines="0" zoomScaleNormal="100" zoomScalePageLayoutView="60" workbookViewId="0">
      <selection activeCell="C7" sqref="C7"/>
    </sheetView>
  </sheetViews>
  <sheetFormatPr baseColWidth="10" defaultColWidth="11.42578125" defaultRowHeight="15" x14ac:dyDescent="0.25"/>
  <cols>
    <col min="1" max="1" width="11.42578125" style="7"/>
    <col min="2" max="2" width="49.42578125" style="7" customWidth="1"/>
    <col min="3" max="3" width="12" style="7" customWidth="1"/>
    <col min="4" max="4" width="12.140625" style="7" bestFit="1" customWidth="1"/>
    <col min="5" max="5" width="11.5703125" style="7" bestFit="1" customWidth="1"/>
    <col min="6" max="16384" width="11.42578125" style="7"/>
  </cols>
  <sheetData>
    <row r="1" spans="2:4" ht="21" customHeight="1" x14ac:dyDescent="0.25">
      <c r="B1" s="182" t="s">
        <v>9</v>
      </c>
      <c r="C1" s="182"/>
      <c r="D1" s="182"/>
    </row>
    <row r="2" spans="2:4" ht="14.45" customHeight="1" x14ac:dyDescent="0.25">
      <c r="B2" s="181"/>
      <c r="C2" s="181"/>
      <c r="D2" s="181"/>
    </row>
    <row r="3" spans="2:4" x14ac:dyDescent="0.25">
      <c r="B3" s="121" t="s">
        <v>101</v>
      </c>
      <c r="C3" s="121" t="s">
        <v>50</v>
      </c>
      <c r="D3" s="121" t="s">
        <v>42</v>
      </c>
    </row>
    <row r="4" spans="2:4" ht="15" customHeight="1" x14ac:dyDescent="0.25">
      <c r="B4" s="122" t="s">
        <v>102</v>
      </c>
      <c r="C4" s="14">
        <f>108+9+9</f>
        <v>126</v>
      </c>
      <c r="D4" s="123">
        <f>C4*D7/C7</f>
        <v>0.30434782608695654</v>
      </c>
    </row>
    <row r="5" spans="2:4" ht="15" customHeight="1" x14ac:dyDescent="0.25">
      <c r="B5" s="124" t="s">
        <v>103</v>
      </c>
      <c r="C5" s="125">
        <f>76+6+2</f>
        <v>84</v>
      </c>
      <c r="D5" s="126">
        <f>C5*D7/C7</f>
        <v>0.20289855072463769</v>
      </c>
    </row>
    <row r="6" spans="2:4" x14ac:dyDescent="0.25">
      <c r="B6" s="127" t="s">
        <v>104</v>
      </c>
      <c r="C6" s="128">
        <f>175+12+17</f>
        <v>204</v>
      </c>
      <c r="D6" s="129">
        <f>C6*D7/C7</f>
        <v>0.49275362318840582</v>
      </c>
    </row>
    <row r="7" spans="2:4" ht="15" customHeight="1" x14ac:dyDescent="0.25">
      <c r="B7" s="130" t="s">
        <v>40</v>
      </c>
      <c r="C7" s="131">
        <f>SUM(C4:C6)</f>
        <v>414</v>
      </c>
      <c r="D7" s="132">
        <v>1</v>
      </c>
    </row>
    <row r="8" spans="2:4" ht="15" customHeight="1" x14ac:dyDescent="0.25"/>
    <row r="9" spans="2:4" ht="15" customHeight="1" x14ac:dyDescent="0.25"/>
    <row r="10" spans="2:4" ht="15" customHeight="1" x14ac:dyDescent="0.25"/>
    <row r="11" spans="2:4" ht="15.75" customHeight="1" x14ac:dyDescent="0.25"/>
    <row r="12" spans="2:4" ht="15.75" customHeight="1" x14ac:dyDescent="0.25"/>
    <row r="14" spans="2:4" ht="15" customHeight="1" x14ac:dyDescent="0.25"/>
    <row r="19" ht="15" customHeight="1" x14ac:dyDescent="0.25"/>
    <row r="20" ht="15" customHeight="1" x14ac:dyDescent="0.25"/>
    <row r="21" ht="14.45" customHeight="1" x14ac:dyDescent="0.25"/>
    <row r="22" ht="14.45" customHeight="1" x14ac:dyDescent="0.25"/>
    <row r="24" ht="14.45" customHeight="1" x14ac:dyDescent="0.25"/>
    <row r="25" ht="14.45" customHeight="1" x14ac:dyDescent="0.25"/>
    <row r="27" ht="14.45" customHeight="1" x14ac:dyDescent="0.25"/>
    <row r="28" ht="14.45" customHeight="1" x14ac:dyDescent="0.25"/>
  </sheetData>
  <mergeCells count="1">
    <mergeCell ref="B1:D2"/>
  </mergeCells>
  <pageMargins left="0.7" right="0.7" top="0.3" bottom="0.3" header="0.3" footer="0.3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L10"/>
  <sheetViews>
    <sheetView showGridLines="0" zoomScaleNormal="100" workbookViewId="0">
      <selection activeCell="B10" sqref="B10"/>
    </sheetView>
  </sheetViews>
  <sheetFormatPr baseColWidth="10" defaultColWidth="9.140625" defaultRowHeight="15" x14ac:dyDescent="0.25"/>
  <cols>
    <col min="1" max="1" width="9.140625" style="7"/>
    <col min="2" max="14" width="10.85546875" style="4" customWidth="1"/>
    <col min="15" max="15" width="12.140625" style="4" customWidth="1"/>
    <col min="16" max="1026" width="10.85546875" style="4" customWidth="1"/>
  </cols>
  <sheetData>
    <row r="1" spans="2:1026" ht="23.25" x14ac:dyDescent="0.35">
      <c r="B1" s="173" t="s">
        <v>118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</row>
    <row r="3" spans="2:1026" x14ac:dyDescent="0.25">
      <c r="B3" s="5" t="s">
        <v>105</v>
      </c>
      <c r="C3" s="159" t="s">
        <v>10</v>
      </c>
      <c r="D3" s="159" t="s">
        <v>11</v>
      </c>
      <c r="E3" s="159" t="s">
        <v>12</v>
      </c>
      <c r="F3" s="159" t="s">
        <v>13</v>
      </c>
      <c r="G3" s="159" t="s">
        <v>14</v>
      </c>
      <c r="H3" s="159" t="s">
        <v>15</v>
      </c>
      <c r="I3" s="159" t="s">
        <v>16</v>
      </c>
      <c r="J3" s="159" t="s">
        <v>17</v>
      </c>
      <c r="K3" s="159" t="s">
        <v>18</v>
      </c>
      <c r="L3" s="159" t="s">
        <v>19</v>
      </c>
      <c r="M3" s="159" t="s">
        <v>20</v>
      </c>
      <c r="N3" s="159" t="s">
        <v>21</v>
      </c>
      <c r="O3" s="159" t="s">
        <v>22</v>
      </c>
    </row>
    <row r="4" spans="2:1026" x14ac:dyDescent="0.25">
      <c r="B4" s="160" t="s">
        <v>23</v>
      </c>
      <c r="C4" s="12"/>
      <c r="D4" s="12"/>
      <c r="E4" s="12">
        <v>1</v>
      </c>
      <c r="F4" s="12"/>
      <c r="G4" s="12">
        <v>4</v>
      </c>
      <c r="H4" s="12">
        <v>2</v>
      </c>
      <c r="I4" s="12">
        <v>2</v>
      </c>
      <c r="J4" s="12">
        <v>5</v>
      </c>
      <c r="K4" s="12">
        <v>5</v>
      </c>
      <c r="L4" s="12">
        <v>11</v>
      </c>
      <c r="M4" s="12">
        <v>3</v>
      </c>
      <c r="N4" s="12">
        <v>7</v>
      </c>
      <c r="O4" s="12">
        <f>SUM(C4:N4)</f>
        <v>40</v>
      </c>
    </row>
    <row r="5" spans="2:1026" x14ac:dyDescent="0.25">
      <c r="B5" s="160">
        <v>2019</v>
      </c>
      <c r="C5" s="12">
        <v>4</v>
      </c>
      <c r="D5" s="12">
        <v>2</v>
      </c>
      <c r="E5" s="12">
        <v>8</v>
      </c>
      <c r="F5" s="12">
        <v>6</v>
      </c>
      <c r="G5" s="12">
        <v>5</v>
      </c>
      <c r="H5" s="12">
        <v>7</v>
      </c>
      <c r="I5" s="12">
        <v>6</v>
      </c>
      <c r="J5" s="12">
        <v>6</v>
      </c>
      <c r="K5" s="12">
        <v>7</v>
      </c>
      <c r="L5" s="12">
        <v>20</v>
      </c>
      <c r="M5" s="12">
        <v>16</v>
      </c>
      <c r="N5" s="12">
        <v>5</v>
      </c>
      <c r="O5" s="12">
        <f>SUM(C5:N5)</f>
        <v>92</v>
      </c>
    </row>
    <row r="6" spans="2:1026" x14ac:dyDescent="0.25">
      <c r="B6" s="160" t="s">
        <v>24</v>
      </c>
      <c r="C6" s="12">
        <v>4</v>
      </c>
      <c r="D6" s="12">
        <v>10</v>
      </c>
      <c r="E6" s="12">
        <v>14</v>
      </c>
      <c r="F6" s="12">
        <v>3</v>
      </c>
      <c r="G6" s="12">
        <v>12</v>
      </c>
      <c r="H6" s="12">
        <v>4</v>
      </c>
      <c r="I6" s="12">
        <v>8</v>
      </c>
      <c r="J6" s="12">
        <v>4</v>
      </c>
      <c r="K6" s="12">
        <v>5</v>
      </c>
      <c r="L6" s="12">
        <v>8</v>
      </c>
      <c r="M6" s="12">
        <v>16</v>
      </c>
      <c r="N6" s="12">
        <v>15</v>
      </c>
      <c r="O6" s="12">
        <f>SUM(C6:N6)</f>
        <v>103</v>
      </c>
    </row>
    <row r="7" spans="2:1026" s="7" customFormat="1" x14ac:dyDescent="0.25">
      <c r="B7" s="160">
        <v>2021</v>
      </c>
      <c r="C7" s="12">
        <v>14</v>
      </c>
      <c r="D7" s="12">
        <v>6</v>
      </c>
      <c r="E7" s="12">
        <v>12</v>
      </c>
      <c r="F7" s="12">
        <v>12</v>
      </c>
      <c r="G7" s="12">
        <v>13</v>
      </c>
      <c r="H7" s="12">
        <v>4</v>
      </c>
      <c r="I7" s="12">
        <v>5</v>
      </c>
      <c r="J7" s="12">
        <v>11</v>
      </c>
      <c r="K7" s="12">
        <v>15</v>
      </c>
      <c r="L7" s="12">
        <v>14</v>
      </c>
      <c r="M7" s="12">
        <v>12</v>
      </c>
      <c r="N7" s="12">
        <v>6</v>
      </c>
      <c r="O7" s="12">
        <f>SUM(C7:N7)</f>
        <v>124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4"/>
      <c r="QQ7" s="4"/>
      <c r="QR7" s="4"/>
      <c r="QS7" s="4"/>
      <c r="QT7" s="4"/>
      <c r="QU7" s="4"/>
      <c r="QV7" s="4"/>
      <c r="QW7" s="4"/>
      <c r="QX7" s="4"/>
      <c r="QY7" s="4"/>
      <c r="QZ7" s="4"/>
      <c r="RA7" s="4"/>
      <c r="RB7" s="4"/>
      <c r="RC7" s="4"/>
      <c r="RD7" s="4"/>
      <c r="RE7" s="4"/>
      <c r="RF7" s="4"/>
      <c r="RG7" s="4"/>
      <c r="RH7" s="4"/>
      <c r="RI7" s="4"/>
      <c r="RJ7" s="4"/>
      <c r="RK7" s="4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4"/>
      <c r="SY7" s="4"/>
      <c r="SZ7" s="4"/>
      <c r="TA7" s="4"/>
      <c r="TB7" s="4"/>
      <c r="TC7" s="4"/>
      <c r="TD7" s="4"/>
      <c r="TE7" s="4"/>
      <c r="TF7" s="4"/>
      <c r="TG7" s="4"/>
      <c r="TH7" s="4"/>
      <c r="TI7" s="4"/>
      <c r="TJ7" s="4"/>
      <c r="TK7" s="4"/>
      <c r="TL7" s="4"/>
      <c r="TM7" s="4"/>
      <c r="TN7" s="4"/>
      <c r="TO7" s="4"/>
      <c r="TP7" s="4"/>
      <c r="TQ7" s="4"/>
      <c r="TR7" s="4"/>
      <c r="TS7" s="4"/>
      <c r="TT7" s="4"/>
      <c r="TU7" s="4"/>
      <c r="TV7" s="4"/>
      <c r="TW7" s="4"/>
      <c r="TX7" s="4"/>
      <c r="TY7" s="4"/>
      <c r="TZ7" s="4"/>
      <c r="UA7" s="4"/>
      <c r="UB7" s="4"/>
      <c r="UC7" s="4"/>
      <c r="UD7" s="4"/>
      <c r="UE7" s="4"/>
      <c r="UF7" s="4"/>
      <c r="UG7" s="4"/>
      <c r="UH7" s="4"/>
      <c r="UI7" s="4"/>
      <c r="UJ7" s="4"/>
      <c r="UK7" s="4"/>
      <c r="UL7" s="4"/>
      <c r="UM7" s="4"/>
      <c r="UN7" s="4"/>
      <c r="UO7" s="4"/>
      <c r="UP7" s="4"/>
      <c r="UQ7" s="4"/>
      <c r="UR7" s="4"/>
      <c r="US7" s="4"/>
      <c r="UT7" s="4"/>
      <c r="UU7" s="4"/>
      <c r="UV7" s="4"/>
      <c r="UW7" s="4"/>
      <c r="UX7" s="4"/>
      <c r="UY7" s="4"/>
      <c r="UZ7" s="4"/>
      <c r="VA7" s="4"/>
      <c r="VB7" s="4"/>
      <c r="VC7" s="4"/>
      <c r="VD7" s="4"/>
      <c r="VE7" s="4"/>
      <c r="VF7" s="4"/>
      <c r="VG7" s="4"/>
      <c r="VH7" s="4"/>
      <c r="VI7" s="4"/>
      <c r="VJ7" s="4"/>
      <c r="VK7" s="4"/>
      <c r="VL7" s="4"/>
      <c r="VM7" s="4"/>
      <c r="VN7" s="4"/>
      <c r="VO7" s="4"/>
      <c r="VP7" s="4"/>
      <c r="VQ7" s="4"/>
      <c r="VR7" s="4"/>
      <c r="VS7" s="4"/>
      <c r="VT7" s="4"/>
      <c r="VU7" s="4"/>
      <c r="VV7" s="4"/>
      <c r="VW7" s="4"/>
      <c r="VX7" s="4"/>
      <c r="VY7" s="4"/>
      <c r="VZ7" s="4"/>
      <c r="WA7" s="4"/>
      <c r="WB7" s="4"/>
      <c r="WC7" s="4"/>
      <c r="WD7" s="4"/>
      <c r="WE7" s="4"/>
      <c r="WF7" s="4"/>
      <c r="WG7" s="4"/>
      <c r="WH7" s="4"/>
      <c r="WI7" s="4"/>
      <c r="WJ7" s="4"/>
      <c r="WK7" s="4"/>
      <c r="WL7" s="4"/>
      <c r="WM7" s="4"/>
      <c r="WN7" s="4"/>
      <c r="WO7" s="4"/>
      <c r="WP7" s="4"/>
      <c r="WQ7" s="4"/>
      <c r="WR7" s="4"/>
      <c r="WS7" s="4"/>
      <c r="WT7" s="4"/>
      <c r="WU7" s="4"/>
      <c r="WV7" s="4"/>
      <c r="WW7" s="4"/>
      <c r="WX7" s="4"/>
      <c r="WY7" s="4"/>
      <c r="WZ7" s="4"/>
      <c r="XA7" s="4"/>
      <c r="XB7" s="4"/>
      <c r="XC7" s="4"/>
      <c r="XD7" s="4"/>
      <c r="XE7" s="4"/>
      <c r="XF7" s="4"/>
      <c r="XG7" s="4"/>
      <c r="XH7" s="4"/>
      <c r="XI7" s="4"/>
      <c r="XJ7" s="4"/>
      <c r="XK7" s="4"/>
      <c r="XL7" s="4"/>
      <c r="XM7" s="4"/>
      <c r="XN7" s="4"/>
      <c r="XO7" s="4"/>
      <c r="XP7" s="4"/>
      <c r="XQ7" s="4"/>
      <c r="XR7" s="4"/>
      <c r="XS7" s="4"/>
      <c r="XT7" s="4"/>
      <c r="XU7" s="4"/>
      <c r="XV7" s="4"/>
      <c r="XW7" s="4"/>
      <c r="XX7" s="4"/>
      <c r="XY7" s="4"/>
      <c r="XZ7" s="4"/>
      <c r="YA7" s="4"/>
      <c r="YB7" s="4"/>
      <c r="YC7" s="4"/>
      <c r="YD7" s="4"/>
      <c r="YE7" s="4"/>
      <c r="YF7" s="4"/>
      <c r="YG7" s="4"/>
      <c r="YH7" s="4"/>
      <c r="YI7" s="4"/>
      <c r="YJ7" s="4"/>
      <c r="YK7" s="4"/>
      <c r="YL7" s="4"/>
      <c r="YM7" s="4"/>
      <c r="YN7" s="4"/>
      <c r="YO7" s="4"/>
      <c r="YP7" s="4"/>
      <c r="YQ7" s="4"/>
      <c r="YR7" s="4"/>
      <c r="YS7" s="4"/>
      <c r="YT7" s="4"/>
      <c r="YU7" s="4"/>
      <c r="YV7" s="4"/>
      <c r="YW7" s="4"/>
      <c r="YX7" s="4"/>
      <c r="YY7" s="4"/>
      <c r="YZ7" s="4"/>
      <c r="ZA7" s="4"/>
      <c r="ZB7" s="4"/>
      <c r="ZC7" s="4"/>
      <c r="ZD7" s="4"/>
      <c r="ZE7" s="4"/>
      <c r="ZF7" s="4"/>
      <c r="ZG7" s="4"/>
      <c r="ZH7" s="4"/>
      <c r="ZI7" s="4"/>
      <c r="ZJ7" s="4"/>
      <c r="ZK7" s="4"/>
      <c r="ZL7" s="4"/>
      <c r="ZM7" s="4"/>
      <c r="ZN7" s="4"/>
      <c r="ZO7" s="4"/>
      <c r="ZP7" s="4"/>
      <c r="ZQ7" s="4"/>
      <c r="ZR7" s="4"/>
      <c r="ZS7" s="4"/>
      <c r="ZT7" s="4"/>
      <c r="ZU7" s="4"/>
      <c r="ZV7" s="4"/>
      <c r="ZW7" s="4"/>
      <c r="ZX7" s="4"/>
      <c r="ZY7" s="4"/>
      <c r="ZZ7" s="4"/>
      <c r="AAA7" s="4"/>
      <c r="AAB7" s="4"/>
      <c r="AAC7" s="4"/>
      <c r="AAD7" s="4"/>
      <c r="AAE7" s="4"/>
      <c r="AAF7" s="4"/>
      <c r="AAG7" s="4"/>
      <c r="AAH7" s="4"/>
      <c r="AAI7" s="4"/>
      <c r="AAJ7" s="4"/>
      <c r="AAK7" s="4"/>
      <c r="AAL7" s="4"/>
      <c r="AAM7" s="4"/>
      <c r="AAN7" s="4"/>
      <c r="AAO7" s="4"/>
      <c r="AAP7" s="4"/>
      <c r="AAQ7" s="4"/>
      <c r="AAR7" s="4"/>
      <c r="AAS7" s="4"/>
      <c r="AAT7" s="4"/>
      <c r="AAU7" s="4"/>
      <c r="AAV7" s="4"/>
      <c r="AAW7" s="4"/>
      <c r="AAX7" s="4"/>
      <c r="AAY7" s="4"/>
      <c r="AAZ7" s="4"/>
      <c r="ABA7" s="4"/>
      <c r="ABB7" s="4"/>
      <c r="ABC7" s="4"/>
      <c r="ABD7" s="4"/>
      <c r="ABE7" s="4"/>
      <c r="ABF7" s="4"/>
      <c r="ABG7" s="4"/>
      <c r="ABH7" s="4"/>
      <c r="ABI7" s="4"/>
      <c r="ABJ7" s="4"/>
      <c r="ABK7" s="4"/>
      <c r="ABL7" s="4"/>
      <c r="ABM7" s="4"/>
      <c r="ABN7" s="4"/>
      <c r="ABO7" s="4"/>
      <c r="ABP7" s="4"/>
      <c r="ABQ7" s="4"/>
      <c r="ABR7" s="4"/>
      <c r="ABS7" s="4"/>
      <c r="ABT7" s="4"/>
      <c r="ABU7" s="4"/>
      <c r="ABV7" s="4"/>
      <c r="ABW7" s="4"/>
      <c r="ABX7" s="4"/>
      <c r="ABY7" s="4"/>
      <c r="ABZ7" s="4"/>
      <c r="ACA7" s="4"/>
      <c r="ACB7" s="4"/>
      <c r="ACC7" s="4"/>
      <c r="ACD7" s="4"/>
      <c r="ACE7" s="4"/>
      <c r="ACF7" s="4"/>
      <c r="ACG7" s="4"/>
      <c r="ACH7" s="4"/>
      <c r="ACI7" s="4"/>
      <c r="ACJ7" s="4"/>
      <c r="ACK7" s="4"/>
      <c r="ACL7" s="4"/>
      <c r="ACM7" s="4"/>
      <c r="ACN7" s="4"/>
      <c r="ACO7" s="4"/>
      <c r="ACP7" s="4"/>
      <c r="ACQ7" s="4"/>
      <c r="ACR7" s="4"/>
      <c r="ACS7" s="4"/>
      <c r="ACT7" s="4"/>
      <c r="ACU7" s="4"/>
      <c r="ACV7" s="4"/>
      <c r="ACW7" s="4"/>
      <c r="ACX7" s="4"/>
      <c r="ACY7" s="4"/>
      <c r="ACZ7" s="4"/>
      <c r="ADA7" s="4"/>
      <c r="ADB7" s="4"/>
      <c r="ADC7" s="4"/>
      <c r="ADD7" s="4"/>
      <c r="ADE7" s="4"/>
      <c r="ADF7" s="4"/>
      <c r="ADG7" s="4"/>
      <c r="ADH7" s="4"/>
      <c r="ADI7" s="4"/>
      <c r="ADJ7" s="4"/>
      <c r="ADK7" s="4"/>
      <c r="ADL7" s="4"/>
      <c r="ADM7" s="4"/>
      <c r="ADN7" s="4"/>
      <c r="ADO7" s="4"/>
      <c r="ADP7" s="4"/>
      <c r="ADQ7" s="4"/>
      <c r="ADR7" s="4"/>
      <c r="ADS7" s="4"/>
      <c r="ADT7" s="4"/>
      <c r="ADU7" s="4"/>
      <c r="ADV7" s="4"/>
      <c r="ADW7" s="4"/>
      <c r="ADX7" s="4"/>
      <c r="ADY7" s="4"/>
      <c r="ADZ7" s="4"/>
      <c r="AEA7" s="4"/>
      <c r="AEB7" s="4"/>
      <c r="AEC7" s="4"/>
      <c r="AED7" s="4"/>
      <c r="AEE7" s="4"/>
      <c r="AEF7" s="4"/>
      <c r="AEG7" s="4"/>
      <c r="AEH7" s="4"/>
      <c r="AEI7" s="4"/>
      <c r="AEJ7" s="4"/>
      <c r="AEK7" s="4"/>
      <c r="AEL7" s="4"/>
      <c r="AEM7" s="4"/>
      <c r="AEN7" s="4"/>
      <c r="AEO7" s="4"/>
      <c r="AEP7" s="4"/>
      <c r="AEQ7" s="4"/>
      <c r="AER7" s="4"/>
      <c r="AES7" s="4"/>
      <c r="AET7" s="4"/>
      <c r="AEU7" s="4"/>
      <c r="AEV7" s="4"/>
      <c r="AEW7" s="4"/>
      <c r="AEX7" s="4"/>
      <c r="AEY7" s="4"/>
      <c r="AEZ7" s="4"/>
      <c r="AFA7" s="4"/>
      <c r="AFB7" s="4"/>
      <c r="AFC7" s="4"/>
      <c r="AFD7" s="4"/>
      <c r="AFE7" s="4"/>
      <c r="AFF7" s="4"/>
      <c r="AFG7" s="4"/>
      <c r="AFH7" s="4"/>
      <c r="AFI7" s="4"/>
      <c r="AFJ7" s="4"/>
      <c r="AFK7" s="4"/>
      <c r="AFL7" s="4"/>
      <c r="AFM7" s="4"/>
      <c r="AFN7" s="4"/>
      <c r="AFO7" s="4"/>
      <c r="AFP7" s="4"/>
      <c r="AFQ7" s="4"/>
      <c r="AFR7" s="4"/>
      <c r="AFS7" s="4"/>
      <c r="AFT7" s="4"/>
      <c r="AFU7" s="4"/>
      <c r="AFV7" s="4"/>
      <c r="AFW7" s="4"/>
      <c r="AFX7" s="4"/>
      <c r="AFY7" s="4"/>
      <c r="AFZ7" s="4"/>
      <c r="AGA7" s="4"/>
      <c r="AGB7" s="4"/>
      <c r="AGC7" s="4"/>
      <c r="AGD7" s="4"/>
      <c r="AGE7" s="4"/>
      <c r="AGF7" s="4"/>
      <c r="AGG7" s="4"/>
      <c r="AGH7" s="4"/>
      <c r="AGI7" s="4"/>
      <c r="AGJ7" s="4"/>
      <c r="AGK7" s="4"/>
      <c r="AGL7" s="4"/>
      <c r="AGM7" s="4"/>
      <c r="AGN7" s="4"/>
      <c r="AGO7" s="4"/>
      <c r="AGP7" s="4"/>
      <c r="AGQ7" s="4"/>
      <c r="AGR7" s="4"/>
      <c r="AGS7" s="4"/>
      <c r="AGT7" s="4"/>
      <c r="AGU7" s="4"/>
      <c r="AGV7" s="4"/>
      <c r="AGW7" s="4"/>
      <c r="AGX7" s="4"/>
      <c r="AGY7" s="4"/>
      <c r="AGZ7" s="4"/>
      <c r="AHA7" s="4"/>
      <c r="AHB7" s="4"/>
      <c r="AHC7" s="4"/>
      <c r="AHD7" s="4"/>
      <c r="AHE7" s="4"/>
      <c r="AHF7" s="4"/>
      <c r="AHG7" s="4"/>
      <c r="AHH7" s="4"/>
      <c r="AHI7" s="4"/>
      <c r="AHJ7" s="4"/>
      <c r="AHK7" s="4"/>
      <c r="AHL7" s="4"/>
      <c r="AHM7" s="4"/>
      <c r="AHN7" s="4"/>
      <c r="AHO7" s="4"/>
      <c r="AHP7" s="4"/>
      <c r="AHQ7" s="4"/>
      <c r="AHR7" s="4"/>
      <c r="AHS7" s="4"/>
      <c r="AHT7" s="4"/>
      <c r="AHU7" s="4"/>
      <c r="AHV7" s="4"/>
      <c r="AHW7" s="4"/>
      <c r="AHX7" s="4"/>
      <c r="AHY7" s="4"/>
      <c r="AHZ7" s="4"/>
      <c r="AIA7" s="4"/>
      <c r="AIB7" s="4"/>
      <c r="AIC7" s="4"/>
      <c r="AID7" s="4"/>
      <c r="AIE7" s="4"/>
      <c r="AIF7" s="4"/>
      <c r="AIG7" s="4"/>
      <c r="AIH7" s="4"/>
      <c r="AII7" s="4"/>
      <c r="AIJ7" s="4"/>
      <c r="AIK7" s="4"/>
      <c r="AIL7" s="4"/>
      <c r="AIM7" s="4"/>
      <c r="AIN7" s="4"/>
      <c r="AIO7" s="4"/>
      <c r="AIP7" s="4"/>
      <c r="AIQ7" s="4"/>
      <c r="AIR7" s="4"/>
      <c r="AIS7" s="4"/>
      <c r="AIT7" s="4"/>
      <c r="AIU7" s="4"/>
      <c r="AIV7" s="4"/>
      <c r="AIW7" s="4"/>
      <c r="AIX7" s="4"/>
      <c r="AIY7" s="4"/>
      <c r="AIZ7" s="4"/>
      <c r="AJA7" s="4"/>
      <c r="AJB7" s="4"/>
      <c r="AJC7" s="4"/>
      <c r="AJD7" s="4"/>
      <c r="AJE7" s="4"/>
      <c r="AJF7" s="4"/>
      <c r="AJG7" s="4"/>
      <c r="AJH7" s="4"/>
      <c r="AJI7" s="4"/>
      <c r="AJJ7" s="4"/>
      <c r="AJK7" s="4"/>
      <c r="AJL7" s="4"/>
      <c r="AJM7" s="4"/>
      <c r="AJN7" s="4"/>
      <c r="AJO7" s="4"/>
      <c r="AJP7" s="4"/>
      <c r="AJQ7" s="4"/>
      <c r="AJR7" s="4"/>
      <c r="AJS7" s="4"/>
      <c r="AJT7" s="4"/>
      <c r="AJU7" s="4"/>
      <c r="AJV7" s="4"/>
      <c r="AJW7" s="4"/>
      <c r="AJX7" s="4"/>
      <c r="AJY7" s="4"/>
      <c r="AJZ7" s="4"/>
      <c r="AKA7" s="4"/>
      <c r="AKB7" s="4"/>
      <c r="AKC7" s="4"/>
      <c r="AKD7" s="4"/>
      <c r="AKE7" s="4"/>
      <c r="AKF7" s="4"/>
      <c r="AKG7" s="4"/>
      <c r="AKH7" s="4"/>
      <c r="AKI7" s="4"/>
      <c r="AKJ7" s="4"/>
      <c r="AKK7" s="4"/>
      <c r="AKL7" s="4"/>
      <c r="AKM7" s="4"/>
      <c r="AKN7" s="4"/>
      <c r="AKO7" s="4"/>
      <c r="AKP7" s="4"/>
      <c r="AKQ7" s="4"/>
      <c r="AKR7" s="4"/>
      <c r="AKS7" s="4"/>
      <c r="AKT7" s="4"/>
      <c r="AKU7" s="4"/>
      <c r="AKV7" s="4"/>
      <c r="AKW7" s="4"/>
      <c r="AKX7" s="4"/>
      <c r="AKY7" s="4"/>
      <c r="AKZ7" s="4"/>
      <c r="ALA7" s="4"/>
      <c r="ALB7" s="4"/>
      <c r="ALC7" s="4"/>
      <c r="ALD7" s="4"/>
      <c r="ALE7" s="4"/>
      <c r="ALF7" s="4"/>
      <c r="ALG7" s="4"/>
      <c r="ALH7" s="4"/>
      <c r="ALI7" s="4"/>
      <c r="ALJ7" s="4"/>
      <c r="ALK7" s="4"/>
      <c r="ALL7" s="4"/>
      <c r="ALM7" s="4"/>
      <c r="ALN7" s="4"/>
      <c r="ALO7" s="4"/>
      <c r="ALP7" s="4"/>
      <c r="ALQ7" s="4"/>
      <c r="ALR7" s="4"/>
      <c r="ALS7" s="4"/>
      <c r="ALT7" s="4"/>
      <c r="ALU7" s="4"/>
      <c r="ALV7" s="4"/>
      <c r="ALW7" s="4"/>
      <c r="ALX7" s="4"/>
      <c r="ALY7" s="4"/>
      <c r="ALZ7" s="4"/>
      <c r="AMA7" s="4"/>
      <c r="AMB7" s="4"/>
      <c r="AMC7" s="4"/>
      <c r="AMD7" s="4"/>
      <c r="AME7" s="4"/>
      <c r="AMF7" s="4"/>
      <c r="AMG7" s="4"/>
      <c r="AMH7" s="4"/>
      <c r="AMI7" s="4"/>
      <c r="AMJ7" s="4"/>
      <c r="AMK7" s="4"/>
      <c r="AML7" s="4"/>
    </row>
    <row r="8" spans="2:1026" x14ac:dyDescent="0.25">
      <c r="B8" s="160">
        <v>2022</v>
      </c>
      <c r="C8" s="12">
        <v>10</v>
      </c>
      <c r="D8" s="12">
        <v>7</v>
      </c>
      <c r="E8" s="12">
        <v>10</v>
      </c>
      <c r="F8" s="12">
        <v>8</v>
      </c>
      <c r="G8" s="12">
        <v>10</v>
      </c>
      <c r="H8" s="12">
        <v>10</v>
      </c>
      <c r="I8" s="12"/>
      <c r="J8" s="12"/>
      <c r="K8" s="12"/>
      <c r="L8" s="12"/>
      <c r="M8" s="12"/>
      <c r="N8" s="12"/>
      <c r="O8" s="12">
        <f>SUM(C8:N8)</f>
        <v>55</v>
      </c>
    </row>
    <row r="9" spans="2:1026" x14ac:dyDescent="0.25">
      <c r="B9" s="149" t="s">
        <v>149</v>
      </c>
      <c r="O9" s="171">
        <f>SUM(O4:O8)</f>
        <v>414</v>
      </c>
    </row>
    <row r="10" spans="2:1026" x14ac:dyDescent="0.25">
      <c r="B10" s="149"/>
    </row>
  </sheetData>
  <mergeCells count="1">
    <mergeCell ref="B1:O1"/>
  </mergeCells>
  <pageMargins left="0.7" right="0.7" top="0.3" bottom="0.3" header="0.3" footer="0.3"/>
  <pageSetup paperSize="9" orientation="portrait" useFirstPageNumber="1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4"/>
  <sheetViews>
    <sheetView showGridLines="0" topLeftCell="A24" zoomScaleNormal="100" workbookViewId="0">
      <selection activeCell="A6" sqref="A6"/>
    </sheetView>
  </sheetViews>
  <sheetFormatPr baseColWidth="10" defaultColWidth="11.42578125" defaultRowHeight="15" x14ac:dyDescent="0.25"/>
  <cols>
    <col min="1" max="1" width="11.42578125" style="7"/>
    <col min="2" max="2" width="12.7109375" style="19" customWidth="1"/>
    <col min="3" max="3" width="15.7109375" style="6" customWidth="1"/>
    <col min="4" max="4" width="15.5703125" style="6" bestFit="1" customWidth="1"/>
    <col min="5" max="16384" width="11.42578125" style="7"/>
  </cols>
  <sheetData>
    <row r="1" spans="2:8" ht="21" x14ac:dyDescent="0.35">
      <c r="B1" s="174" t="s">
        <v>0</v>
      </c>
      <c r="C1" s="174"/>
      <c r="D1" s="174"/>
    </row>
    <row r="2" spans="2:8" x14ac:dyDescent="0.25">
      <c r="B2" s="162" t="s">
        <v>25</v>
      </c>
      <c r="C2" s="163" t="s">
        <v>26</v>
      </c>
      <c r="D2" s="164" t="s">
        <v>27</v>
      </c>
    </row>
    <row r="3" spans="2:8" x14ac:dyDescent="0.25">
      <c r="B3" s="13">
        <v>43190</v>
      </c>
      <c r="C3" s="14">
        <v>1</v>
      </c>
      <c r="D3" s="15">
        <v>1</v>
      </c>
      <c r="F3" s="8"/>
      <c r="H3" s="9"/>
    </row>
    <row r="4" spans="2:8" x14ac:dyDescent="0.25">
      <c r="B4" s="133">
        <v>43220</v>
      </c>
      <c r="C4" s="125"/>
      <c r="D4" s="134">
        <f>C4+D3</f>
        <v>1</v>
      </c>
      <c r="F4" s="8"/>
      <c r="H4" s="9"/>
    </row>
    <row r="5" spans="2:8" x14ac:dyDescent="0.25">
      <c r="B5" s="13">
        <v>43251</v>
      </c>
      <c r="C5" s="14">
        <v>4</v>
      </c>
      <c r="D5" s="15">
        <f>C5+D4</f>
        <v>5</v>
      </c>
      <c r="F5" s="8"/>
      <c r="H5" s="9"/>
    </row>
    <row r="6" spans="2:8" x14ac:dyDescent="0.25">
      <c r="B6" s="133">
        <v>43281</v>
      </c>
      <c r="C6" s="125">
        <v>2</v>
      </c>
      <c r="D6" s="134">
        <f>C6+D5</f>
        <v>7</v>
      </c>
      <c r="F6" s="8"/>
      <c r="H6" s="9"/>
    </row>
    <row r="7" spans="2:8" x14ac:dyDescent="0.25">
      <c r="B7" s="13">
        <v>43312</v>
      </c>
      <c r="C7" s="14">
        <v>2</v>
      </c>
      <c r="D7" s="15">
        <f t="shared" ref="D7:D45" si="0">C7+D6</f>
        <v>9</v>
      </c>
      <c r="H7" s="9"/>
    </row>
    <row r="8" spans="2:8" x14ac:dyDescent="0.25">
      <c r="B8" s="133">
        <v>43343</v>
      </c>
      <c r="C8" s="125">
        <v>5</v>
      </c>
      <c r="D8" s="134">
        <f t="shared" si="0"/>
        <v>14</v>
      </c>
      <c r="H8" s="9"/>
    </row>
    <row r="9" spans="2:8" x14ac:dyDescent="0.25">
      <c r="B9" s="13">
        <v>43373</v>
      </c>
      <c r="C9" s="14">
        <v>5</v>
      </c>
      <c r="D9" s="15">
        <f t="shared" si="0"/>
        <v>19</v>
      </c>
      <c r="H9" s="9"/>
    </row>
    <row r="10" spans="2:8" x14ac:dyDescent="0.25">
      <c r="B10" s="133">
        <v>43404</v>
      </c>
      <c r="C10" s="125">
        <v>11</v>
      </c>
      <c r="D10" s="134">
        <f t="shared" si="0"/>
        <v>30</v>
      </c>
      <c r="F10" s="8"/>
      <c r="H10" s="9"/>
    </row>
    <row r="11" spans="2:8" x14ac:dyDescent="0.25">
      <c r="B11" s="13">
        <v>43434</v>
      </c>
      <c r="C11" s="14">
        <v>3</v>
      </c>
      <c r="D11" s="15">
        <f t="shared" si="0"/>
        <v>33</v>
      </c>
      <c r="F11" s="8"/>
      <c r="H11" s="9"/>
    </row>
    <row r="12" spans="2:8" x14ac:dyDescent="0.25">
      <c r="B12" s="133">
        <v>43465</v>
      </c>
      <c r="C12" s="125">
        <v>7</v>
      </c>
      <c r="D12" s="134">
        <f t="shared" si="0"/>
        <v>40</v>
      </c>
      <c r="F12" s="8"/>
      <c r="H12" s="9"/>
    </row>
    <row r="13" spans="2:8" x14ac:dyDescent="0.25">
      <c r="B13" s="13">
        <v>43496</v>
      </c>
      <c r="C13" s="14">
        <v>4</v>
      </c>
      <c r="D13" s="15">
        <f t="shared" si="0"/>
        <v>44</v>
      </c>
      <c r="F13" s="8"/>
      <c r="H13" s="9"/>
    </row>
    <row r="14" spans="2:8" x14ac:dyDescent="0.25">
      <c r="B14" s="133">
        <v>43524</v>
      </c>
      <c r="C14" s="125">
        <v>2</v>
      </c>
      <c r="D14" s="134">
        <f t="shared" si="0"/>
        <v>46</v>
      </c>
      <c r="F14" s="8"/>
      <c r="H14" s="9"/>
    </row>
    <row r="15" spans="2:8" x14ac:dyDescent="0.25">
      <c r="B15" s="13">
        <v>43555</v>
      </c>
      <c r="C15" s="14">
        <v>8</v>
      </c>
      <c r="D15" s="15">
        <f t="shared" si="0"/>
        <v>54</v>
      </c>
      <c r="F15" s="8"/>
      <c r="H15" s="9"/>
    </row>
    <row r="16" spans="2:8" x14ac:dyDescent="0.25">
      <c r="B16" s="135">
        <v>43585</v>
      </c>
      <c r="C16" s="125">
        <v>6</v>
      </c>
      <c r="D16" s="134">
        <f t="shared" si="0"/>
        <v>60</v>
      </c>
      <c r="F16" s="8"/>
      <c r="H16" s="9"/>
    </row>
    <row r="17" spans="2:8" x14ac:dyDescent="0.25">
      <c r="B17" s="13">
        <v>43616</v>
      </c>
      <c r="C17" s="14">
        <v>5</v>
      </c>
      <c r="D17" s="15">
        <f t="shared" si="0"/>
        <v>65</v>
      </c>
      <c r="F17" s="8"/>
      <c r="H17" s="9"/>
    </row>
    <row r="18" spans="2:8" x14ac:dyDescent="0.25">
      <c r="B18" s="135">
        <v>43646</v>
      </c>
      <c r="C18" s="125">
        <v>7</v>
      </c>
      <c r="D18" s="134">
        <f t="shared" si="0"/>
        <v>72</v>
      </c>
      <c r="F18" s="8"/>
      <c r="H18" s="9"/>
    </row>
    <row r="19" spans="2:8" x14ac:dyDescent="0.25">
      <c r="B19" s="16">
        <v>43677</v>
      </c>
      <c r="C19" s="14">
        <v>6</v>
      </c>
      <c r="D19" s="15">
        <f t="shared" si="0"/>
        <v>78</v>
      </c>
      <c r="E19" s="8"/>
      <c r="F19" s="8"/>
      <c r="H19" s="9"/>
    </row>
    <row r="20" spans="2:8" x14ac:dyDescent="0.25">
      <c r="B20" s="135">
        <v>43708</v>
      </c>
      <c r="C20" s="125">
        <v>6</v>
      </c>
      <c r="D20" s="134">
        <f t="shared" si="0"/>
        <v>84</v>
      </c>
      <c r="F20" s="8"/>
      <c r="H20" s="9"/>
    </row>
    <row r="21" spans="2:8" x14ac:dyDescent="0.25">
      <c r="B21" s="16">
        <v>43738</v>
      </c>
      <c r="C21" s="14">
        <v>7</v>
      </c>
      <c r="D21" s="15">
        <f t="shared" si="0"/>
        <v>91</v>
      </c>
    </row>
    <row r="22" spans="2:8" x14ac:dyDescent="0.25">
      <c r="B22" s="135">
        <v>43769</v>
      </c>
      <c r="C22" s="125">
        <v>20</v>
      </c>
      <c r="D22" s="134">
        <f t="shared" si="0"/>
        <v>111</v>
      </c>
    </row>
    <row r="23" spans="2:8" x14ac:dyDescent="0.25">
      <c r="B23" s="17">
        <v>43799</v>
      </c>
      <c r="C23" s="14">
        <v>16</v>
      </c>
      <c r="D23" s="15">
        <f t="shared" si="0"/>
        <v>127</v>
      </c>
    </row>
    <row r="24" spans="2:8" x14ac:dyDescent="0.25">
      <c r="B24" s="135">
        <v>43830</v>
      </c>
      <c r="C24" s="125">
        <v>5</v>
      </c>
      <c r="D24" s="134">
        <f t="shared" si="0"/>
        <v>132</v>
      </c>
    </row>
    <row r="25" spans="2:8" x14ac:dyDescent="0.25">
      <c r="B25" s="17">
        <v>43831</v>
      </c>
      <c r="C25" s="14">
        <v>4</v>
      </c>
      <c r="D25" s="15">
        <f t="shared" si="0"/>
        <v>136</v>
      </c>
    </row>
    <row r="26" spans="2:8" x14ac:dyDescent="0.25">
      <c r="B26" s="135">
        <v>43862</v>
      </c>
      <c r="C26" s="125">
        <v>10</v>
      </c>
      <c r="D26" s="134">
        <f t="shared" si="0"/>
        <v>146</v>
      </c>
    </row>
    <row r="27" spans="2:8" x14ac:dyDescent="0.25">
      <c r="B27" s="16">
        <v>43891</v>
      </c>
      <c r="C27" s="18">
        <v>14</v>
      </c>
      <c r="D27" s="15">
        <f t="shared" si="0"/>
        <v>160</v>
      </c>
    </row>
    <row r="28" spans="2:8" x14ac:dyDescent="0.25">
      <c r="B28" s="135">
        <v>43922</v>
      </c>
      <c r="C28" s="125">
        <v>3</v>
      </c>
      <c r="D28" s="134">
        <f t="shared" si="0"/>
        <v>163</v>
      </c>
    </row>
    <row r="29" spans="2:8" x14ac:dyDescent="0.25">
      <c r="B29" s="16">
        <v>43952</v>
      </c>
      <c r="C29" s="18">
        <v>12</v>
      </c>
      <c r="D29" s="15">
        <f t="shared" si="0"/>
        <v>175</v>
      </c>
    </row>
    <row r="30" spans="2:8" x14ac:dyDescent="0.25">
      <c r="B30" s="135">
        <v>43983</v>
      </c>
      <c r="C30" s="125">
        <v>4</v>
      </c>
      <c r="D30" s="134">
        <f t="shared" si="0"/>
        <v>179</v>
      </c>
    </row>
    <row r="31" spans="2:8" x14ac:dyDescent="0.25">
      <c r="B31" s="16">
        <v>44013</v>
      </c>
      <c r="C31" s="18">
        <v>8</v>
      </c>
      <c r="D31" s="15">
        <f t="shared" si="0"/>
        <v>187</v>
      </c>
    </row>
    <row r="32" spans="2:8" x14ac:dyDescent="0.25">
      <c r="B32" s="135">
        <v>44044</v>
      </c>
      <c r="C32" s="125">
        <v>4</v>
      </c>
      <c r="D32" s="134">
        <f t="shared" si="0"/>
        <v>191</v>
      </c>
    </row>
    <row r="33" spans="2:4" x14ac:dyDescent="0.25">
      <c r="B33" s="16">
        <v>44075</v>
      </c>
      <c r="C33" s="18">
        <v>5</v>
      </c>
      <c r="D33" s="15">
        <f t="shared" si="0"/>
        <v>196</v>
      </c>
    </row>
    <row r="34" spans="2:4" x14ac:dyDescent="0.25">
      <c r="B34" s="135">
        <v>44105</v>
      </c>
      <c r="C34" s="125">
        <v>8</v>
      </c>
      <c r="D34" s="134">
        <f t="shared" si="0"/>
        <v>204</v>
      </c>
    </row>
    <row r="35" spans="2:4" x14ac:dyDescent="0.25">
      <c r="B35" s="16">
        <v>44136</v>
      </c>
      <c r="C35" s="18">
        <v>16</v>
      </c>
      <c r="D35" s="15">
        <f t="shared" si="0"/>
        <v>220</v>
      </c>
    </row>
    <row r="36" spans="2:4" x14ac:dyDescent="0.25">
      <c r="B36" s="135">
        <v>44166</v>
      </c>
      <c r="C36" s="125">
        <v>15</v>
      </c>
      <c r="D36" s="134">
        <f t="shared" si="0"/>
        <v>235</v>
      </c>
    </row>
    <row r="37" spans="2:4" x14ac:dyDescent="0.25">
      <c r="B37" s="16">
        <v>44197</v>
      </c>
      <c r="C37" s="18">
        <v>14</v>
      </c>
      <c r="D37" s="15">
        <f t="shared" si="0"/>
        <v>249</v>
      </c>
    </row>
    <row r="38" spans="2:4" x14ac:dyDescent="0.25">
      <c r="B38" s="135">
        <v>44228</v>
      </c>
      <c r="C38" s="125">
        <v>6</v>
      </c>
      <c r="D38" s="134">
        <f t="shared" si="0"/>
        <v>255</v>
      </c>
    </row>
    <row r="39" spans="2:4" x14ac:dyDescent="0.25">
      <c r="B39" s="13">
        <v>44229</v>
      </c>
      <c r="C39" s="18">
        <v>12</v>
      </c>
      <c r="D39" s="15">
        <f t="shared" si="0"/>
        <v>267</v>
      </c>
    </row>
    <row r="40" spans="2:4" x14ac:dyDescent="0.25">
      <c r="B40" s="135">
        <v>44287</v>
      </c>
      <c r="C40" s="125">
        <v>12</v>
      </c>
      <c r="D40" s="134">
        <f t="shared" si="0"/>
        <v>279</v>
      </c>
    </row>
    <row r="41" spans="2:4" x14ac:dyDescent="0.25">
      <c r="B41" s="13">
        <v>44318</v>
      </c>
      <c r="C41" s="18">
        <v>13</v>
      </c>
      <c r="D41" s="15">
        <f t="shared" si="0"/>
        <v>292</v>
      </c>
    </row>
    <row r="42" spans="2:4" x14ac:dyDescent="0.25">
      <c r="B42" s="135">
        <v>44348</v>
      </c>
      <c r="C42" s="125">
        <v>4</v>
      </c>
      <c r="D42" s="134">
        <f t="shared" si="0"/>
        <v>296</v>
      </c>
    </row>
    <row r="43" spans="2:4" x14ac:dyDescent="0.25">
      <c r="B43" s="13">
        <v>44379</v>
      </c>
      <c r="C43" s="18">
        <v>5</v>
      </c>
      <c r="D43" s="15">
        <f t="shared" si="0"/>
        <v>301</v>
      </c>
    </row>
    <row r="44" spans="2:4" x14ac:dyDescent="0.25">
      <c r="B44" s="135">
        <v>44410</v>
      </c>
      <c r="C44" s="125">
        <v>11</v>
      </c>
      <c r="D44" s="134">
        <f t="shared" si="0"/>
        <v>312</v>
      </c>
    </row>
    <row r="45" spans="2:4" x14ac:dyDescent="0.25">
      <c r="B45" s="16">
        <v>44440</v>
      </c>
      <c r="C45" s="18">
        <v>15</v>
      </c>
      <c r="D45" s="15">
        <f t="shared" si="0"/>
        <v>327</v>
      </c>
    </row>
    <row r="46" spans="2:4" x14ac:dyDescent="0.25">
      <c r="B46" s="135">
        <v>44470</v>
      </c>
      <c r="C46" s="125">
        <v>14</v>
      </c>
      <c r="D46" s="134">
        <f t="shared" ref="D46:D54" si="1">C46+D45</f>
        <v>341</v>
      </c>
    </row>
    <row r="47" spans="2:4" x14ac:dyDescent="0.25">
      <c r="B47" s="16">
        <v>44501</v>
      </c>
      <c r="C47" s="18">
        <v>12</v>
      </c>
      <c r="D47" s="15">
        <f t="shared" si="1"/>
        <v>353</v>
      </c>
    </row>
    <row r="48" spans="2:4" x14ac:dyDescent="0.25">
      <c r="B48" s="135">
        <v>44531</v>
      </c>
      <c r="C48" s="125">
        <v>6</v>
      </c>
      <c r="D48" s="134">
        <f t="shared" si="1"/>
        <v>359</v>
      </c>
    </row>
    <row r="49" spans="2:4" x14ac:dyDescent="0.25">
      <c r="B49" s="16">
        <v>44562</v>
      </c>
      <c r="C49" s="18">
        <v>10</v>
      </c>
      <c r="D49" s="15">
        <f t="shared" si="1"/>
        <v>369</v>
      </c>
    </row>
    <row r="50" spans="2:4" x14ac:dyDescent="0.25">
      <c r="B50" s="135">
        <v>44593</v>
      </c>
      <c r="C50" s="125">
        <v>7</v>
      </c>
      <c r="D50" s="134">
        <f t="shared" si="1"/>
        <v>376</v>
      </c>
    </row>
    <row r="51" spans="2:4" x14ac:dyDescent="0.25">
      <c r="B51" s="13">
        <v>44622</v>
      </c>
      <c r="C51" s="18">
        <v>10</v>
      </c>
      <c r="D51" s="15">
        <f t="shared" si="1"/>
        <v>386</v>
      </c>
    </row>
    <row r="52" spans="2:4" x14ac:dyDescent="0.25">
      <c r="B52" s="135">
        <v>44654</v>
      </c>
      <c r="C52" s="125">
        <v>8</v>
      </c>
      <c r="D52" s="134">
        <f t="shared" si="1"/>
        <v>394</v>
      </c>
    </row>
    <row r="53" spans="2:4" x14ac:dyDescent="0.25">
      <c r="B53" s="13">
        <v>44685</v>
      </c>
      <c r="C53" s="18">
        <v>10</v>
      </c>
      <c r="D53" s="15">
        <f t="shared" si="1"/>
        <v>404</v>
      </c>
    </row>
    <row r="54" spans="2:4" x14ac:dyDescent="0.25">
      <c r="B54" s="135">
        <v>44717</v>
      </c>
      <c r="C54" s="125">
        <v>10</v>
      </c>
      <c r="D54" s="134">
        <f t="shared" si="1"/>
        <v>414</v>
      </c>
    </row>
  </sheetData>
  <mergeCells count="1">
    <mergeCell ref="B1:D1"/>
  </mergeCells>
  <pageMargins left="0.7" right="0.7" top="0.3" bottom="0.3" header="0.3" footer="0.3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5"/>
  <sheetViews>
    <sheetView zoomScaleNormal="100" zoomScalePageLayoutView="60" workbookViewId="0">
      <selection activeCell="A7" sqref="A7"/>
    </sheetView>
  </sheetViews>
  <sheetFormatPr baseColWidth="10" defaultColWidth="11.42578125" defaultRowHeight="15" x14ac:dyDescent="0.25"/>
  <cols>
    <col min="1" max="1" width="11.42578125" style="7"/>
    <col min="2" max="2" width="47.5703125" style="7" customWidth="1"/>
    <col min="3" max="3" width="23.140625" style="7" customWidth="1"/>
    <col min="4" max="4" width="24.85546875" style="7" customWidth="1"/>
    <col min="5" max="5" width="18.7109375" style="7" bestFit="1" customWidth="1"/>
    <col min="6" max="16384" width="11.42578125" style="7"/>
  </cols>
  <sheetData>
    <row r="1" spans="2:4" ht="21" x14ac:dyDescent="0.35">
      <c r="B1" s="175" t="s">
        <v>1</v>
      </c>
      <c r="C1" s="175"/>
      <c r="D1" s="175"/>
    </row>
    <row r="2" spans="2:4" x14ac:dyDescent="0.25">
      <c r="B2" s="20" t="s">
        <v>28</v>
      </c>
      <c r="C2" s="21" t="s">
        <v>29</v>
      </c>
      <c r="D2" s="21" t="s">
        <v>30</v>
      </c>
    </row>
    <row r="3" spans="2:4" x14ac:dyDescent="0.25">
      <c r="B3" s="22" t="s">
        <v>31</v>
      </c>
      <c r="C3" s="23">
        <f>Número_consultas_comunicación!O9</f>
        <v>414</v>
      </c>
      <c r="D3" s="139">
        <v>1</v>
      </c>
    </row>
    <row r="4" spans="2:4" ht="15.75" thickBot="1" x14ac:dyDescent="0.3">
      <c r="B4" s="24" t="s">
        <v>32</v>
      </c>
      <c r="C4" s="25">
        <v>0</v>
      </c>
      <c r="D4" s="26"/>
    </row>
    <row r="5" spans="2:4" x14ac:dyDescent="0.25">
      <c r="B5" s="165" t="s">
        <v>33</v>
      </c>
      <c r="C5" s="166">
        <f>SUM(C3:C4)</f>
        <v>414</v>
      </c>
      <c r="D5" s="167">
        <v>1</v>
      </c>
    </row>
  </sheetData>
  <mergeCells count="1">
    <mergeCell ref="B1:D1"/>
  </mergeCells>
  <pageMargins left="0.7" right="0.7" top="0.3" bottom="0.3" header="0.3" footer="0.3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0"/>
  <sheetViews>
    <sheetView showGridLines="0" zoomScaleNormal="100" zoomScalePageLayoutView="60" workbookViewId="0">
      <selection activeCell="E8" sqref="E8"/>
    </sheetView>
  </sheetViews>
  <sheetFormatPr baseColWidth="10" defaultColWidth="11.42578125" defaultRowHeight="15" x14ac:dyDescent="0.25"/>
  <cols>
    <col min="1" max="1" width="11.42578125" style="7"/>
    <col min="2" max="2" width="32" style="7" customWidth="1"/>
    <col min="3" max="3" width="11.42578125" style="7" customWidth="1"/>
    <col min="4" max="4" width="18.28515625" style="7" bestFit="1" customWidth="1"/>
    <col min="5" max="5" width="18.5703125" style="7" bestFit="1" customWidth="1"/>
    <col min="6" max="9" width="11.42578125" style="7" customWidth="1"/>
    <col min="10" max="16384" width="11.42578125" style="7"/>
  </cols>
  <sheetData>
    <row r="1" spans="2:5" ht="21" x14ac:dyDescent="0.35">
      <c r="B1" s="176" t="s">
        <v>2</v>
      </c>
      <c r="C1" s="176"/>
      <c r="D1" s="176"/>
      <c r="E1" s="176"/>
    </row>
    <row r="2" spans="2:5" x14ac:dyDescent="0.25">
      <c r="B2" s="21" t="s">
        <v>34</v>
      </c>
      <c r="C2" s="21" t="s">
        <v>35</v>
      </c>
      <c r="D2" s="21" t="s">
        <v>36</v>
      </c>
      <c r="E2" s="21" t="s">
        <v>37</v>
      </c>
    </row>
    <row r="3" spans="2:5" x14ac:dyDescent="0.25">
      <c r="B3" s="150" t="s">
        <v>116</v>
      </c>
      <c r="C3" s="28">
        <v>40</v>
      </c>
      <c r="D3" s="28">
        <v>40</v>
      </c>
      <c r="E3" s="28">
        <f t="shared" ref="E3:E8" si="0">D3</f>
        <v>40</v>
      </c>
    </row>
    <row r="4" spans="2:5" x14ac:dyDescent="0.25">
      <c r="B4" s="27">
        <v>2019</v>
      </c>
      <c r="C4" s="28">
        <v>92</v>
      </c>
      <c r="D4" s="28">
        <f>C3+C4</f>
        <v>132</v>
      </c>
      <c r="E4" s="28">
        <f t="shared" si="0"/>
        <v>132</v>
      </c>
    </row>
    <row r="5" spans="2:5" x14ac:dyDescent="0.25">
      <c r="B5" s="27">
        <v>2020</v>
      </c>
      <c r="C5" s="28">
        <v>103</v>
      </c>
      <c r="D5" s="28">
        <f>D4+C5</f>
        <v>235</v>
      </c>
      <c r="E5" s="28">
        <f t="shared" si="0"/>
        <v>235</v>
      </c>
    </row>
    <row r="6" spans="2:5" x14ac:dyDescent="0.25">
      <c r="B6" s="27">
        <v>2021</v>
      </c>
      <c r="C6" s="28">
        <v>124</v>
      </c>
      <c r="D6" s="28">
        <f>D5+C6</f>
        <v>359</v>
      </c>
      <c r="E6" s="28">
        <f t="shared" si="0"/>
        <v>359</v>
      </c>
    </row>
    <row r="7" spans="2:5" x14ac:dyDescent="0.25">
      <c r="B7" s="27">
        <v>2022</v>
      </c>
      <c r="C7" s="28">
        <f>27+28</f>
        <v>55</v>
      </c>
      <c r="D7" s="28">
        <f>D6+C7</f>
        <v>414</v>
      </c>
      <c r="E7" s="28">
        <f t="shared" si="0"/>
        <v>414</v>
      </c>
    </row>
    <row r="8" spans="2:5" x14ac:dyDescent="0.25">
      <c r="B8" s="168" t="s">
        <v>33</v>
      </c>
      <c r="C8" s="169">
        <f>SUM(C3:C7)</f>
        <v>414</v>
      </c>
      <c r="D8" s="170">
        <f>D7</f>
        <v>414</v>
      </c>
      <c r="E8" s="168">
        <f t="shared" si="0"/>
        <v>414</v>
      </c>
    </row>
    <row r="9" spans="2:5" x14ac:dyDescent="0.25">
      <c r="B9" s="149" t="s">
        <v>117</v>
      </c>
    </row>
    <row r="10" spans="2:5" x14ac:dyDescent="0.25">
      <c r="B10" s="149"/>
    </row>
  </sheetData>
  <mergeCells count="1">
    <mergeCell ref="B1:E1"/>
  </mergeCells>
  <pageMargins left="0.7" right="0.7" top="0.3" bottom="0.3" header="0.3" footer="0.3"/>
  <pageSetup paperSize="9" firstPageNumber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5"/>
  <sheetViews>
    <sheetView showGridLines="0" zoomScaleNormal="100" zoomScalePageLayoutView="60" workbookViewId="0">
      <selection activeCell="C11" sqref="C11"/>
    </sheetView>
  </sheetViews>
  <sheetFormatPr baseColWidth="10" defaultColWidth="11.42578125" defaultRowHeight="15" x14ac:dyDescent="0.25"/>
  <cols>
    <col min="1" max="1" width="3.5703125" style="7" customWidth="1"/>
    <col min="2" max="2" width="42.7109375" style="7" bestFit="1" customWidth="1"/>
    <col min="3" max="3" width="17" style="7" bestFit="1" customWidth="1"/>
    <col min="4" max="4" width="19.28515625" style="7" bestFit="1" customWidth="1"/>
    <col min="5" max="5" width="8.85546875" style="7" customWidth="1"/>
    <col min="6" max="16384" width="11.42578125" style="7"/>
  </cols>
  <sheetData>
    <row r="1" spans="2:4" ht="23.25" x14ac:dyDescent="0.35">
      <c r="B1" s="177" t="s">
        <v>3</v>
      </c>
      <c r="C1" s="177"/>
      <c r="D1" s="177"/>
    </row>
    <row r="2" spans="2:4" ht="16.149999999999999" customHeight="1" x14ac:dyDescent="0.35">
      <c r="B2" s="146"/>
      <c r="C2" s="146"/>
      <c r="D2" s="146"/>
    </row>
    <row r="3" spans="2:4" ht="14.45" customHeight="1" x14ac:dyDescent="0.35">
      <c r="B3" s="147" t="s">
        <v>109</v>
      </c>
      <c r="C3" s="146"/>
      <c r="D3" s="146"/>
    </row>
    <row r="4" spans="2:4" ht="7.15" customHeight="1" x14ac:dyDescent="0.35">
      <c r="B4" s="146"/>
      <c r="C4" s="146"/>
      <c r="D4" s="146"/>
    </row>
    <row r="5" spans="2:4" ht="15.75" thickBot="1" x14ac:dyDescent="0.3">
      <c r="B5" s="29" t="s">
        <v>106</v>
      </c>
      <c r="C5" s="30" t="s">
        <v>38</v>
      </c>
      <c r="D5" s="31" t="s">
        <v>39</v>
      </c>
    </row>
    <row r="6" spans="2:4" x14ac:dyDescent="0.25">
      <c r="B6" s="32" t="s">
        <v>146</v>
      </c>
      <c r="C6" s="33">
        <v>0</v>
      </c>
      <c r="D6" s="140">
        <v>0</v>
      </c>
    </row>
    <row r="7" spans="2:4" x14ac:dyDescent="0.25">
      <c r="B7" s="34" t="s">
        <v>107</v>
      </c>
      <c r="C7" s="35">
        <f>Número_consultas_comunicación!O9</f>
        <v>414</v>
      </c>
      <c r="D7" s="141">
        <v>1</v>
      </c>
    </row>
    <row r="8" spans="2:4" ht="14.45" customHeight="1" x14ac:dyDescent="0.25">
      <c r="B8" s="36" t="s">
        <v>108</v>
      </c>
      <c r="C8" s="37">
        <f>C7</f>
        <v>414</v>
      </c>
      <c r="D8" s="142">
        <v>1</v>
      </c>
    </row>
    <row r="9" spans="2:4" ht="14.45" customHeight="1" x14ac:dyDescent="0.25">
      <c r="B9" s="34" t="s">
        <v>147</v>
      </c>
      <c r="C9" s="35"/>
      <c r="D9" s="141"/>
    </row>
    <row r="10" spans="2:4" x14ac:dyDescent="0.25">
      <c r="B10" s="38" t="s">
        <v>40</v>
      </c>
      <c r="C10" s="39">
        <f>C7</f>
        <v>414</v>
      </c>
      <c r="D10" s="143">
        <v>1</v>
      </c>
    </row>
    <row r="11" spans="2:4" x14ac:dyDescent="0.25">
      <c r="B11" s="40"/>
      <c r="C11" s="40"/>
      <c r="D11" s="40"/>
    </row>
    <row r="12" spans="2:4" ht="18.75" x14ac:dyDescent="0.25">
      <c r="B12" s="147" t="s">
        <v>110</v>
      </c>
      <c r="C12" s="40"/>
      <c r="D12" s="40"/>
    </row>
    <row r="13" spans="2:4" ht="7.15" customHeight="1" x14ac:dyDescent="0.25">
      <c r="B13" s="147"/>
      <c r="C13" s="40"/>
    </row>
    <row r="14" spans="2:4" ht="13.9" customHeight="1" thickBot="1" x14ac:dyDescent="0.3">
      <c r="B14" s="29" t="s">
        <v>106</v>
      </c>
      <c r="C14" s="30" t="s">
        <v>38</v>
      </c>
    </row>
    <row r="15" spans="2:4" ht="13.9" customHeight="1" x14ac:dyDescent="0.25">
      <c r="B15" s="36" t="s">
        <v>111</v>
      </c>
      <c r="C15" s="37">
        <f>C10</f>
        <v>414</v>
      </c>
    </row>
    <row r="16" spans="2:4" ht="14.45" customHeight="1" x14ac:dyDescent="0.25">
      <c r="B16" s="34" t="s">
        <v>112</v>
      </c>
      <c r="C16" s="35">
        <f>C15</f>
        <v>414</v>
      </c>
    </row>
    <row r="17" spans="2:5" ht="13.9" customHeight="1" x14ac:dyDescent="0.25"/>
    <row r="18" spans="2:5" ht="13.9" customHeight="1" x14ac:dyDescent="0.25">
      <c r="B18" s="147"/>
    </row>
    <row r="19" spans="2:5" ht="7.15" customHeight="1" x14ac:dyDescent="0.25">
      <c r="C19" s="10"/>
    </row>
    <row r="20" spans="2:5" x14ac:dyDescent="0.25">
      <c r="C20" s="10"/>
    </row>
    <row r="21" spans="2:5" x14ac:dyDescent="0.25">
      <c r="C21" s="10"/>
    </row>
    <row r="22" spans="2:5" x14ac:dyDescent="0.25">
      <c r="C22" s="10"/>
    </row>
    <row r="23" spans="2:5" x14ac:dyDescent="0.25">
      <c r="C23" s="10"/>
    </row>
    <row r="24" spans="2:5" x14ac:dyDescent="0.25">
      <c r="C24" s="10"/>
      <c r="E24" s="10"/>
    </row>
    <row r="25" spans="2:5" x14ac:dyDescent="0.25">
      <c r="C25" s="10"/>
      <c r="E25" s="10"/>
    </row>
  </sheetData>
  <mergeCells count="1">
    <mergeCell ref="B1:D1"/>
  </mergeCells>
  <pageMargins left="0.7" right="0.7" top="0.3" bottom="0.3" header="0.3" footer="0.3"/>
  <pageSetup paperSize="9" firstPageNumber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9"/>
  <sheetViews>
    <sheetView showGridLines="0" zoomScaleNormal="100" zoomScalePageLayoutView="60" workbookViewId="0">
      <selection activeCell="F20" sqref="F20"/>
    </sheetView>
  </sheetViews>
  <sheetFormatPr baseColWidth="10" defaultColWidth="11.42578125" defaultRowHeight="15" x14ac:dyDescent="0.25"/>
  <cols>
    <col min="1" max="1" width="11.42578125" style="7"/>
    <col min="2" max="2" width="45.28515625" style="7" customWidth="1"/>
    <col min="3" max="3" width="19.5703125" style="11" customWidth="1"/>
    <col min="4" max="4" width="12.7109375" style="11" customWidth="1"/>
    <col min="5" max="5" width="11.140625" style="7" customWidth="1"/>
    <col min="6" max="7" width="11.42578125" style="7"/>
    <col min="8" max="8" width="12" style="7" customWidth="1"/>
    <col min="9" max="16384" width="11.42578125" style="7"/>
  </cols>
  <sheetData>
    <row r="1" spans="2:4" ht="23.25" x14ac:dyDescent="0.35">
      <c r="B1" s="177" t="s">
        <v>4</v>
      </c>
      <c r="C1" s="177"/>
      <c r="D1" s="177"/>
    </row>
    <row r="2" spans="2:4" x14ac:dyDescent="0.25">
      <c r="B2" s="41" t="s">
        <v>41</v>
      </c>
      <c r="C2" s="42"/>
      <c r="D2" s="43" t="s">
        <v>42</v>
      </c>
    </row>
    <row r="3" spans="2:4" x14ac:dyDescent="0.25">
      <c r="B3" s="44" t="s">
        <v>43</v>
      </c>
      <c r="C3" s="45"/>
      <c r="D3" s="46"/>
    </row>
    <row r="4" spans="2:4" x14ac:dyDescent="0.25">
      <c r="B4" s="47" t="s">
        <v>44</v>
      </c>
      <c r="C4" s="48"/>
      <c r="D4" s="136"/>
    </row>
    <row r="5" spans="2:4" x14ac:dyDescent="0.25">
      <c r="B5" s="44" t="s">
        <v>45</v>
      </c>
      <c r="C5" s="45"/>
      <c r="D5" s="46"/>
    </row>
    <row r="6" spans="2:4" x14ac:dyDescent="0.25">
      <c r="B6" s="49" t="s">
        <v>46</v>
      </c>
      <c r="C6" s="50"/>
      <c r="D6" s="136"/>
    </row>
    <row r="7" spans="2:4" x14ac:dyDescent="0.25">
      <c r="B7" s="51" t="s">
        <v>47</v>
      </c>
      <c r="C7" s="52">
        <f>SUM(C3:C6)</f>
        <v>0</v>
      </c>
      <c r="D7" s="53">
        <v>1</v>
      </c>
    </row>
    <row r="8" spans="2:4" x14ac:dyDescent="0.25">
      <c r="C8" s="7"/>
      <c r="D8" s="7"/>
    </row>
    <row r="9" spans="2:4" x14ac:dyDescent="0.25">
      <c r="C9" s="7"/>
      <c r="D9" s="7"/>
    </row>
    <row r="10" spans="2:4" ht="18.75" x14ac:dyDescent="0.25">
      <c r="B10" s="147" t="s">
        <v>148</v>
      </c>
      <c r="C10" s="7"/>
      <c r="D10" s="155"/>
    </row>
    <row r="11" spans="2:4" x14ac:dyDescent="0.25">
      <c r="B11" s="41" t="s">
        <v>124</v>
      </c>
      <c r="C11" s="42"/>
      <c r="D11" s="43" t="s">
        <v>42</v>
      </c>
    </row>
    <row r="12" spans="2:4" x14ac:dyDescent="0.25">
      <c r="B12" s="148" t="s">
        <v>113</v>
      </c>
      <c r="C12" s="156">
        <f>C37+C31+C25+C19+27</f>
        <v>386</v>
      </c>
      <c r="D12" s="152">
        <v>1</v>
      </c>
    </row>
    <row r="13" spans="2:4" x14ac:dyDescent="0.25">
      <c r="B13" s="32" t="s">
        <v>114</v>
      </c>
      <c r="C13" s="33">
        <f>C38+C32+C26+C20+6+12</f>
        <v>232</v>
      </c>
      <c r="D13" s="153">
        <f>C13*D12/C12</f>
        <v>0.60103626943005184</v>
      </c>
    </row>
    <row r="14" spans="2:4" x14ac:dyDescent="0.25">
      <c r="B14" s="34" t="s">
        <v>115</v>
      </c>
      <c r="C14" s="35">
        <f>C39+C33+C27+C21+21+16</f>
        <v>182</v>
      </c>
      <c r="D14" s="152">
        <f>C14*D12/C12</f>
        <v>0.47150259067357514</v>
      </c>
    </row>
    <row r="15" spans="2:4" x14ac:dyDescent="0.25">
      <c r="B15" s="51" t="s">
        <v>72</v>
      </c>
      <c r="C15" s="154">
        <f>C13+C14</f>
        <v>414</v>
      </c>
      <c r="D15" s="53">
        <v>1</v>
      </c>
    </row>
    <row r="16" spans="2:4" x14ac:dyDescent="0.25">
      <c r="C16" s="7"/>
      <c r="D16" s="7"/>
    </row>
    <row r="17" spans="2:4" ht="18.75" x14ac:dyDescent="0.25">
      <c r="B17" s="147" t="s">
        <v>144</v>
      </c>
      <c r="C17" s="7"/>
      <c r="D17" s="7"/>
    </row>
    <row r="18" spans="2:4" x14ac:dyDescent="0.25">
      <c r="B18" s="41" t="s">
        <v>41</v>
      </c>
      <c r="C18" s="42"/>
      <c r="D18" s="43" t="s">
        <v>42</v>
      </c>
    </row>
    <row r="19" spans="2:4" x14ac:dyDescent="0.25">
      <c r="B19" s="148" t="s">
        <v>113</v>
      </c>
      <c r="C19" s="156">
        <v>124</v>
      </c>
      <c r="D19" s="152">
        <v>1</v>
      </c>
    </row>
    <row r="20" spans="2:4" x14ac:dyDescent="0.25">
      <c r="B20" s="32" t="s">
        <v>114</v>
      </c>
      <c r="C20" s="33">
        <v>57</v>
      </c>
      <c r="D20" s="153">
        <f>C20*D19/C19</f>
        <v>0.45967741935483869</v>
      </c>
    </row>
    <row r="21" spans="2:4" x14ac:dyDescent="0.25">
      <c r="B21" s="34" t="s">
        <v>115</v>
      </c>
      <c r="C21" s="35">
        <v>67</v>
      </c>
      <c r="D21" s="152">
        <f>C21*D19/C19</f>
        <v>0.54032258064516125</v>
      </c>
    </row>
    <row r="22" spans="2:4" x14ac:dyDescent="0.25">
      <c r="C22" s="172"/>
      <c r="D22" s="7"/>
    </row>
    <row r="23" spans="2:4" ht="18.75" x14ac:dyDescent="0.25">
      <c r="B23" s="147" t="s">
        <v>123</v>
      </c>
      <c r="C23" s="7"/>
      <c r="D23" s="7"/>
    </row>
    <row r="24" spans="2:4" x14ac:dyDescent="0.25">
      <c r="B24" s="41" t="s">
        <v>41</v>
      </c>
      <c r="C24" s="42"/>
      <c r="D24" s="43" t="s">
        <v>42</v>
      </c>
    </row>
    <row r="25" spans="2:4" x14ac:dyDescent="0.25">
      <c r="B25" s="148" t="s">
        <v>113</v>
      </c>
      <c r="C25" s="156">
        <v>103</v>
      </c>
      <c r="D25" s="152">
        <v>1</v>
      </c>
    </row>
    <row r="26" spans="2:4" x14ac:dyDescent="0.25">
      <c r="B26" s="32" t="s">
        <v>114</v>
      </c>
      <c r="C26" s="33">
        <v>56</v>
      </c>
      <c r="D26" s="153">
        <f>C26*D25/C25</f>
        <v>0.5436893203883495</v>
      </c>
    </row>
    <row r="27" spans="2:4" x14ac:dyDescent="0.25">
      <c r="B27" s="34" t="s">
        <v>115</v>
      </c>
      <c r="C27" s="35">
        <v>47</v>
      </c>
      <c r="D27" s="152">
        <f>C27*D25/C25</f>
        <v>0.4563106796116505</v>
      </c>
    </row>
    <row r="28" spans="2:4" x14ac:dyDescent="0.25">
      <c r="C28" s="7"/>
      <c r="D28" s="7"/>
    </row>
    <row r="29" spans="2:4" ht="18.75" x14ac:dyDescent="0.25">
      <c r="B29" s="147" t="s">
        <v>122</v>
      </c>
      <c r="C29" s="7"/>
      <c r="D29" s="7"/>
    </row>
    <row r="30" spans="2:4" x14ac:dyDescent="0.25">
      <c r="B30" s="41" t="s">
        <v>41</v>
      </c>
      <c r="C30" s="42"/>
      <c r="D30" s="43" t="s">
        <v>42</v>
      </c>
    </row>
    <row r="31" spans="2:4" x14ac:dyDescent="0.25">
      <c r="B31" s="148" t="s">
        <v>113</v>
      </c>
      <c r="C31" s="156">
        <v>92</v>
      </c>
      <c r="D31" s="152">
        <v>1</v>
      </c>
    </row>
    <row r="32" spans="2:4" x14ac:dyDescent="0.25">
      <c r="B32" s="32" t="s">
        <v>114</v>
      </c>
      <c r="C32" s="33">
        <v>72</v>
      </c>
      <c r="D32" s="153">
        <f>C32*D31/C31</f>
        <v>0.78260869565217395</v>
      </c>
    </row>
    <row r="33" spans="2:4" x14ac:dyDescent="0.25">
      <c r="B33" s="34" t="s">
        <v>115</v>
      </c>
      <c r="C33" s="35">
        <v>20</v>
      </c>
      <c r="D33" s="152">
        <f>C33*D31/C31</f>
        <v>0.21739130434782608</v>
      </c>
    </row>
    <row r="34" spans="2:4" x14ac:dyDescent="0.25">
      <c r="C34" s="7"/>
      <c r="D34" s="7"/>
    </row>
    <row r="35" spans="2:4" ht="18.75" x14ac:dyDescent="0.25">
      <c r="B35" s="147" t="s">
        <v>121</v>
      </c>
      <c r="C35" s="7"/>
      <c r="D35" s="7"/>
    </row>
    <row r="36" spans="2:4" x14ac:dyDescent="0.25">
      <c r="B36" s="41" t="s">
        <v>124</v>
      </c>
      <c r="C36" s="42"/>
      <c r="D36" s="43" t="s">
        <v>42</v>
      </c>
    </row>
    <row r="37" spans="2:4" x14ac:dyDescent="0.25">
      <c r="B37" s="148" t="s">
        <v>113</v>
      </c>
      <c r="C37" s="156">
        <v>40</v>
      </c>
      <c r="D37" s="152">
        <v>1</v>
      </c>
    </row>
    <row r="38" spans="2:4" x14ac:dyDescent="0.25">
      <c r="B38" s="32" t="s">
        <v>114</v>
      </c>
      <c r="C38" s="33">
        <v>29</v>
      </c>
      <c r="D38" s="153">
        <f>C38*D37/C37</f>
        <v>0.72499999999999998</v>
      </c>
    </row>
    <row r="39" spans="2:4" x14ac:dyDescent="0.25">
      <c r="B39" s="34" t="s">
        <v>115</v>
      </c>
      <c r="C39" s="35">
        <v>11</v>
      </c>
      <c r="D39" s="152">
        <f>C39*D37/C37</f>
        <v>0.27500000000000002</v>
      </c>
    </row>
  </sheetData>
  <mergeCells count="1">
    <mergeCell ref="B1:D1"/>
  </mergeCells>
  <pageMargins left="0.7" right="0.7" top="0.3" bottom="0.3" header="0.3" footer="0.3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5"/>
  <sheetViews>
    <sheetView showGridLines="0" topLeftCell="A7" zoomScaleNormal="100" zoomScalePageLayoutView="60" workbookViewId="0">
      <selection activeCell="F25" sqref="F25"/>
    </sheetView>
  </sheetViews>
  <sheetFormatPr baseColWidth="10" defaultColWidth="11.42578125" defaultRowHeight="15" x14ac:dyDescent="0.25"/>
  <cols>
    <col min="1" max="1" width="11.42578125" style="7"/>
    <col min="2" max="2" width="38.5703125" style="7" customWidth="1"/>
    <col min="3" max="3" width="19.5703125" style="7" customWidth="1"/>
    <col min="4" max="4" width="12.7109375" style="7" customWidth="1"/>
    <col min="5" max="16384" width="11.42578125" style="7"/>
  </cols>
  <sheetData>
    <row r="1" spans="2:5" ht="23.25" x14ac:dyDescent="0.35">
      <c r="B1" s="178" t="s">
        <v>48</v>
      </c>
      <c r="C1" s="178"/>
      <c r="D1" s="178"/>
      <c r="E1" s="54"/>
    </row>
    <row r="2" spans="2:5" x14ac:dyDescent="0.25">
      <c r="B2" s="55" t="s">
        <v>49</v>
      </c>
      <c r="C2" s="56" t="s">
        <v>50</v>
      </c>
      <c r="D2" s="57" t="s">
        <v>42</v>
      </c>
    </row>
    <row r="3" spans="2:5" x14ac:dyDescent="0.25">
      <c r="B3" s="58" t="s">
        <v>51</v>
      </c>
      <c r="C3" s="59"/>
      <c r="D3" s="60"/>
    </row>
    <row r="4" spans="2:5" x14ac:dyDescent="0.25">
      <c r="B4" s="58" t="s">
        <v>52</v>
      </c>
      <c r="C4" s="59"/>
      <c r="D4" s="60"/>
    </row>
    <row r="5" spans="2:5" x14ac:dyDescent="0.25">
      <c r="B5" s="58" t="s">
        <v>53</v>
      </c>
      <c r="C5" s="59"/>
      <c r="D5" s="60"/>
    </row>
    <row r="6" spans="2:5" x14ac:dyDescent="0.25">
      <c r="B6" s="58" t="s">
        <v>54</v>
      </c>
      <c r="C6" s="59"/>
      <c r="D6" s="60"/>
    </row>
    <row r="7" spans="2:5" x14ac:dyDescent="0.25">
      <c r="B7" s="58" t="s">
        <v>55</v>
      </c>
      <c r="C7" s="59"/>
      <c r="D7" s="60"/>
    </row>
    <row r="8" spans="2:5" x14ac:dyDescent="0.25">
      <c r="B8" s="58" t="s">
        <v>56</v>
      </c>
      <c r="C8" s="59"/>
      <c r="D8" s="60"/>
    </row>
    <row r="9" spans="2:5" x14ac:dyDescent="0.25">
      <c r="B9" s="58" t="s">
        <v>57</v>
      </c>
      <c r="C9" s="59"/>
      <c r="D9" s="60"/>
    </row>
    <row r="10" spans="2:5" x14ac:dyDescent="0.25">
      <c r="B10" s="58" t="s">
        <v>58</v>
      </c>
      <c r="C10" s="59"/>
      <c r="D10" s="60"/>
    </row>
    <row r="11" spans="2:5" x14ac:dyDescent="0.25">
      <c r="B11" s="58" t="s">
        <v>59</v>
      </c>
      <c r="C11" s="59"/>
      <c r="D11" s="60"/>
    </row>
    <row r="12" spans="2:5" x14ac:dyDescent="0.25">
      <c r="B12" s="61" t="s">
        <v>33</v>
      </c>
      <c r="C12" s="62">
        <v>0</v>
      </c>
      <c r="D12" s="144">
        <v>0</v>
      </c>
    </row>
    <row r="15" spans="2:5" x14ac:dyDescent="0.25">
      <c r="B15" s="63" t="s">
        <v>60</v>
      </c>
    </row>
  </sheetData>
  <mergeCells count="1">
    <mergeCell ref="B1:D1"/>
  </mergeCells>
  <pageMargins left="0.7" right="0.7" top="0.3" bottom="0.3" header="0.3" footer="0.3"/>
  <pageSetup paperSize="9" firstPageNumber="0" orientation="portrait" horizontalDpi="300" verticalDpi="300"/>
  <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3"/>
  <sheetViews>
    <sheetView showGridLines="0" zoomScaleNormal="100" zoomScalePageLayoutView="60" workbookViewId="0">
      <selection activeCell="G9" sqref="G9"/>
    </sheetView>
  </sheetViews>
  <sheetFormatPr baseColWidth="10" defaultColWidth="11.42578125" defaultRowHeight="15" x14ac:dyDescent="0.25"/>
  <cols>
    <col min="1" max="1" width="11.42578125" style="7"/>
    <col min="2" max="2" width="38.5703125" style="7" customWidth="1"/>
    <col min="3" max="3" width="19.5703125" style="7" customWidth="1"/>
    <col min="4" max="4" width="12.7109375" style="7" customWidth="1"/>
    <col min="5" max="16384" width="11.42578125" style="7"/>
  </cols>
  <sheetData>
    <row r="1" spans="2:4" ht="23.25" x14ac:dyDescent="0.35">
      <c r="B1" s="179" t="s">
        <v>6</v>
      </c>
      <c r="C1" s="179"/>
      <c r="D1" s="179"/>
    </row>
    <row r="2" spans="2:4" x14ac:dyDescent="0.25">
      <c r="B2" s="64" t="s">
        <v>61</v>
      </c>
      <c r="C2" s="65" t="s">
        <v>50</v>
      </c>
      <c r="D2" s="66" t="s">
        <v>42</v>
      </c>
    </row>
    <row r="3" spans="2:4" x14ac:dyDescent="0.25">
      <c r="B3" s="67" t="s">
        <v>43</v>
      </c>
      <c r="C3" s="68"/>
      <c r="D3" s="69"/>
    </row>
    <row r="4" spans="2:4" x14ac:dyDescent="0.25">
      <c r="B4" s="67" t="s">
        <v>62</v>
      </c>
      <c r="C4" s="68"/>
      <c r="D4" s="69"/>
    </row>
    <row r="5" spans="2:4" x14ac:dyDescent="0.25">
      <c r="B5" s="67" t="s">
        <v>63</v>
      </c>
      <c r="C5" s="68"/>
      <c r="D5" s="69"/>
    </row>
    <row r="6" spans="2:4" x14ac:dyDescent="0.25">
      <c r="B6" s="67" t="s">
        <v>64</v>
      </c>
      <c r="C6" s="68"/>
      <c r="D6" s="69"/>
    </row>
    <row r="7" spans="2:4" x14ac:dyDescent="0.25">
      <c r="B7" s="67" t="s">
        <v>59</v>
      </c>
      <c r="C7" s="68"/>
      <c r="D7" s="69"/>
    </row>
    <row r="8" spans="2:4" x14ac:dyDescent="0.25">
      <c r="B8" s="70" t="s">
        <v>33</v>
      </c>
      <c r="C8" s="71"/>
      <c r="D8" s="72">
        <v>0</v>
      </c>
    </row>
    <row r="11" spans="2:4" x14ac:dyDescent="0.25">
      <c r="B11" s="63" t="s">
        <v>69</v>
      </c>
    </row>
    <row r="13" spans="2:4" x14ac:dyDescent="0.25">
      <c r="D13" s="8"/>
    </row>
  </sheetData>
  <mergeCells count="1">
    <mergeCell ref="B1:D1"/>
  </mergeCells>
  <pageMargins left="0.7" right="0.7" top="0.3" bottom="0.3" header="0.3" footer="0.3"/>
  <pageSetup paperSize="9" firstPageNumber="0" orientation="portrait" horizontalDpi="300" verticalDpi="300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Índice</vt:lpstr>
      <vt:lpstr>Número_consultas_comunicación</vt:lpstr>
      <vt:lpstr>Cuánto_nos_preguntan</vt:lpstr>
      <vt:lpstr>Cómo_nos_preguntan</vt:lpstr>
      <vt:lpstr>Quién_nos_pregunta</vt:lpstr>
      <vt:lpstr>Cómo_tramitamos</vt:lpstr>
      <vt:lpstr>Cómo_resolvemos</vt:lpstr>
      <vt:lpstr>Por_qué_inadmitimos</vt:lpstr>
      <vt:lpstr>Cómo_concedemos_el_acceso</vt:lpstr>
      <vt:lpstr>Por_qué_denegamos</vt:lpstr>
      <vt:lpstr>A_quién_preguntan</vt:lpstr>
      <vt:lpstr>Materia_preguntan</vt:lpstr>
      <vt:lpstr>Perspectiva_de_género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Estadísticas del Derecho de Acceso</dc:title>
  <dc:creator>DG Gobernanza Pública. MHFP</dc:creator>
  <cp:lastModifiedBy>María Hontanares Herrero</cp:lastModifiedBy>
  <cp:revision>1</cp:revision>
  <cp:lastPrinted>2016-10-04T10:43:07Z</cp:lastPrinted>
  <dcterms:created xsi:type="dcterms:W3CDTF">2015-11-30T16:31:39Z</dcterms:created>
  <dcterms:modified xsi:type="dcterms:W3CDTF">2022-08-10T09:14:27Z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0x0101009696C98E42B62C4AA2CA6F7A113A6C0D</vt:lpwstr>
  </property>
</Properties>
</file>